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defaultThemeVersion="124226"/>
  <mc:AlternateContent xmlns:mc="http://schemas.openxmlformats.org/markup-compatibility/2006">
    <mc:Choice Requires="x15">
      <x15ac:absPath xmlns:x15ac="http://schemas.microsoft.com/office/spreadsheetml/2010/11/ac" url="https://wivelsfieldparish-my.sharepoint.com/personal/clerk_wivelsfield_org_uk/Documents/WPC/Accounts 2020-21/"/>
    </mc:Choice>
  </mc:AlternateContent>
  <xr:revisionPtr revIDLastSave="710" documentId="8_{198751A0-D21C-46C2-AF8B-B3E50E18B980}" xr6:coauthVersionLast="46" xr6:coauthVersionMax="46" xr10:uidLastSave="{D61BE135-F2A2-4CDF-88F7-87EF52D904D0}"/>
  <bookViews>
    <workbookView xWindow="-120" yWindow="-120" windowWidth="25440" windowHeight="15390" firstSheet="5" activeTab="10" xr2:uid="{00000000-000D-0000-FFFF-FFFF00000000}"/>
  </bookViews>
  <sheets>
    <sheet name="Header Sheet" sheetId="16" r:id="rId1"/>
    <sheet name="Income &amp; Expenditure " sheetId="1" r:id="rId2"/>
    <sheet name="Notes to I&amp;E" sheetId="10" r:id="rId3"/>
    <sheet name="Balance Sheet" sheetId="2" r:id="rId4"/>
    <sheet name="Notes to BS" sheetId="11" r:id="rId5"/>
    <sheet name="Reserves" sheetId="9" r:id="rId6"/>
    <sheet name="Reserves Summary" sheetId="17" r:id="rId7"/>
    <sheet name="Explanation of Variances" sheetId="3" r:id="rId8"/>
    <sheet name="Bank Reconciliation" sheetId="5" r:id="rId9"/>
    <sheet name="Reconciliation of Boxes 7&amp;8" sheetId="7" r:id="rId10"/>
    <sheet name="Assets" sheetId="6" r:id="rId11"/>
  </sheets>
  <definedNames>
    <definedName name="_xlnm.Print_Area" localSheetId="10">Assets!$A$1:$F$83</definedName>
    <definedName name="_xlnm.Print_Area" localSheetId="3">'Balance Sheet'!$A$1:$G$44</definedName>
    <definedName name="_xlnm.Print_Area" localSheetId="8">'Bank Reconciliation'!$A$1:$E$29</definedName>
    <definedName name="_xlnm.Print_Area" localSheetId="7">'Explanation of Variances'!$A$1:$F$14</definedName>
    <definedName name="_xlnm.Print_Area" localSheetId="1">'Income &amp; Expenditure '!$A$1:$G$50</definedName>
    <definedName name="_xlnm.Print_Area" localSheetId="4">'Notes to BS'!$A$1:$I$31</definedName>
    <definedName name="_xlnm.Print_Area" localSheetId="2">'Notes to I&amp;E'!$A$1:$M$83</definedName>
    <definedName name="_xlnm.Print_Area" localSheetId="9">'Reconciliation of Boxes 7&amp;8'!$A$1:$I$38</definedName>
    <definedName name="_xlnm.Print_Area" localSheetId="5">Reserves!$A$1:$E$87</definedName>
    <definedName name="_xlnm.Print_Area" localSheetId="6">'Reserves Summary'!$B$1:$G$33</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3" i="7" l="1"/>
  <c r="D30" i="17"/>
  <c r="D27" i="17"/>
  <c r="A47" i="1"/>
  <c r="A49" i="1" s="1"/>
  <c r="G48" i="1"/>
  <c r="G8" i="7"/>
  <c r="H10" i="7" s="1"/>
  <c r="C10" i="3"/>
  <c r="C9" i="3"/>
  <c r="C8" i="3"/>
  <c r="D13" i="9"/>
  <c r="D35" i="9"/>
  <c r="D37" i="9"/>
  <c r="E37" i="9" s="1"/>
  <c r="B50" i="9"/>
  <c r="D12" i="9"/>
  <c r="D11" i="9"/>
  <c r="B65" i="9"/>
  <c r="D19" i="9" s="1"/>
  <c r="D29" i="9"/>
  <c r="D27" i="9"/>
  <c r="G40" i="1"/>
  <c r="C12" i="3" s="1"/>
  <c r="H21" i="7"/>
  <c r="D33" i="9"/>
  <c r="D10" i="9"/>
  <c r="B59" i="9"/>
  <c r="D32" i="17" l="1"/>
  <c r="B67" i="9"/>
  <c r="D14" i="9"/>
  <c r="D15" i="9" s="1"/>
  <c r="D34" i="9"/>
  <c r="D38" i="9" s="1"/>
  <c r="E35" i="9" l="1"/>
  <c r="D20" i="5"/>
  <c r="G46" i="1" l="1"/>
  <c r="G15" i="1"/>
  <c r="G42" i="1" l="1"/>
  <c r="D10" i="5"/>
  <c r="E29" i="9"/>
  <c r="E21" i="9"/>
  <c r="D22" i="5" l="1"/>
  <c r="D26" i="5" s="1"/>
  <c r="G11" i="2"/>
  <c r="C8" i="9"/>
  <c r="G47" i="1"/>
  <c r="G49" i="1" s="1"/>
  <c r="E53" i="6"/>
  <c r="G15" i="2" l="1"/>
  <c r="G23" i="2" s="1"/>
  <c r="D9" i="3"/>
  <c r="E9" i="3" s="1"/>
  <c r="D10" i="3"/>
  <c r="E10" i="3" s="1"/>
  <c r="D11" i="3"/>
  <c r="D12" i="3"/>
  <c r="E12" i="3" s="1"/>
  <c r="D13" i="3"/>
  <c r="E13" i="3" s="1"/>
  <c r="D14" i="3"/>
  <c r="D8" i="3"/>
  <c r="E8" i="3" s="1"/>
  <c r="D52" i="6"/>
  <c r="D53" i="6" s="1"/>
  <c r="B15" i="9" l="1"/>
  <c r="I35" i="7" l="1"/>
  <c r="I12" i="7"/>
  <c r="E27" i="9" l="1"/>
  <c r="E26" i="9"/>
  <c r="E25" i="9"/>
  <c r="E24" i="9"/>
  <c r="E23" i="9"/>
  <c r="E20" i="9"/>
  <c r="E19" i="9"/>
  <c r="E38" i="9" l="1"/>
  <c r="C15" i="9"/>
  <c r="E15" i="9" l="1"/>
  <c r="E41" i="9" l="1"/>
  <c r="G29" i="2"/>
  <c r="G41" i="2" s="1"/>
  <c r="I5" i="7" l="1"/>
  <c r="I37" i="7" s="1"/>
</calcChain>
</file>

<file path=xl/sharedStrings.xml><?xml version="1.0" encoding="utf-8"?>
<sst xmlns="http://schemas.openxmlformats.org/spreadsheetml/2006/main" count="359" uniqueCount="268">
  <si>
    <t>Wivelsfield Parish Council</t>
  </si>
  <si>
    <t>Income</t>
  </si>
  <si>
    <t>Precept</t>
  </si>
  <si>
    <t>Interest</t>
  </si>
  <si>
    <t>Other Income</t>
  </si>
  <si>
    <t>Overheads</t>
  </si>
  <si>
    <t>Salaries</t>
  </si>
  <si>
    <t>Travel and Subsistence</t>
  </si>
  <si>
    <t>Office Expenses</t>
  </si>
  <si>
    <t>Insurance</t>
  </si>
  <si>
    <t>Street Lighting</t>
  </si>
  <si>
    <t>Repairs and Maintenance</t>
  </si>
  <si>
    <t>Room Hire</t>
  </si>
  <si>
    <t>Training &amp; Conferences</t>
  </si>
  <si>
    <t>Professional Fees</t>
  </si>
  <si>
    <t>Election Expenses</t>
  </si>
  <si>
    <t>Subscriptions</t>
  </si>
  <si>
    <t>Section 137</t>
  </si>
  <si>
    <t>Grants Paid</t>
  </si>
  <si>
    <t>£</t>
  </si>
  <si>
    <t xml:space="preserve">Wivelsfield Parish Council </t>
  </si>
  <si>
    <t>CURRENT ASSETS</t>
  </si>
  <si>
    <t>Prepayments</t>
  </si>
  <si>
    <t>Debtors</t>
  </si>
  <si>
    <t>VAT Reclaimable</t>
  </si>
  <si>
    <t>Balances at Bank</t>
  </si>
  <si>
    <t>Cash in Hand</t>
  </si>
  <si>
    <t>Less:- CURRENT LIABILITIES</t>
  </si>
  <si>
    <t>Accruals</t>
  </si>
  <si>
    <t>Creditors</t>
  </si>
  <si>
    <t>NET ASSETS</t>
  </si>
  <si>
    <t>REPRESENTED BY:-</t>
  </si>
  <si>
    <t xml:space="preserve">General Fund </t>
  </si>
  <si>
    <t>Earmarked Reserves</t>
  </si>
  <si>
    <t>Village Improvement Fund</t>
  </si>
  <si>
    <t>Consultancy Services</t>
  </si>
  <si>
    <t>Section 1</t>
  </si>
  <si>
    <t>Variance (+/-) £</t>
  </si>
  <si>
    <t xml:space="preserve"> change %</t>
  </si>
  <si>
    <t>Detailed explanation of variance (with amounts £)</t>
  </si>
  <si>
    <t>Box 2 Precept</t>
  </si>
  <si>
    <t>Box 3 Other Income</t>
  </si>
  <si>
    <t>Box 4   Staff Costs</t>
  </si>
  <si>
    <t>Box 5  Loan/ Interest Capital</t>
  </si>
  <si>
    <t>Box 6 Other Payments</t>
  </si>
  <si>
    <t>Box 9 Fixed Assets</t>
  </si>
  <si>
    <t>Box 10 Total Borrowings</t>
  </si>
  <si>
    <t>Balances per bank statements</t>
  </si>
  <si>
    <t>less unpresented cheques</t>
  </si>
  <si>
    <t>Assets are defined as land, buildings, plant and equipment with a value in excess of £1000.</t>
  </si>
  <si>
    <t>Description</t>
  </si>
  <si>
    <t>Purchased</t>
  </si>
  <si>
    <t>Additions/</t>
  </si>
  <si>
    <t>Basis</t>
  </si>
  <si>
    <t xml:space="preserve">Deletions </t>
  </si>
  <si>
    <t xml:space="preserve">in year </t>
  </si>
  <si>
    <t>Buildings</t>
  </si>
  <si>
    <t>Village Hall</t>
  </si>
  <si>
    <t>Pavilion and Annex</t>
  </si>
  <si>
    <t>Street Furniture</t>
  </si>
  <si>
    <t>Bus Shelter, Green Road</t>
  </si>
  <si>
    <t>Bus Shelter, Ditchling Road</t>
  </si>
  <si>
    <t>Guide Posts</t>
  </si>
  <si>
    <t>Cost</t>
  </si>
  <si>
    <t>Gates and Fences</t>
  </si>
  <si>
    <t>Gates &amp; fences, Church Lane car park</t>
  </si>
  <si>
    <t>War Memorials</t>
  </si>
  <si>
    <t>War Memorial, Green Road</t>
  </si>
  <si>
    <t>Office Contents</t>
  </si>
  <si>
    <t>Total additions/deletions</t>
  </si>
  <si>
    <t>Total value of fixed assets</t>
  </si>
  <si>
    <t>Total fixed asset sum as per annual return</t>
  </si>
  <si>
    <t>Figure for Box 7 of the Annual Return</t>
  </si>
  <si>
    <t>Rounded for box 8 of Annual Return</t>
  </si>
  <si>
    <t>Deduct:</t>
  </si>
  <si>
    <t>VAT reclaimable</t>
  </si>
  <si>
    <t>Total deductions</t>
  </si>
  <si>
    <t>Add:</t>
  </si>
  <si>
    <t>Total additions</t>
  </si>
  <si>
    <t>General Reserve</t>
  </si>
  <si>
    <t>Brought Forward</t>
  </si>
  <si>
    <t>Transferred In</t>
  </si>
  <si>
    <t>Transferred Out</t>
  </si>
  <si>
    <t>Carried Forward</t>
  </si>
  <si>
    <t>Bus Shelter, South Road</t>
  </si>
  <si>
    <t>Advised Cost^</t>
  </si>
  <si>
    <t>Insurance value*</t>
  </si>
  <si>
    <t>^ Cost - purchase cost &amp; installation - as advised by the suppliers of the new bus shelter, Littlethorpe of Leicester.</t>
  </si>
  <si>
    <t>The new South Road bus shelter was purchased and installed by a developer as part of the S106 Agreement for Shepherds Close,</t>
  </si>
  <si>
    <t>with ownership being passed to the Parish Council upon completion.</t>
  </si>
  <si>
    <t>Opening</t>
  </si>
  <si>
    <t>Surplus/</t>
  </si>
  <si>
    <t>Deficit</t>
  </si>
  <si>
    <t xml:space="preserve">Transferred </t>
  </si>
  <si>
    <t>In/Out</t>
  </si>
  <si>
    <t xml:space="preserve">Carried </t>
  </si>
  <si>
    <t>Forward</t>
  </si>
  <si>
    <t>Balance</t>
  </si>
  <si>
    <t>Professional Services</t>
  </si>
  <si>
    <t>Playground Equipment</t>
  </si>
  <si>
    <t>New Equipment Installed April 2013</t>
  </si>
  <si>
    <t xml:space="preserve">Wicksteed Equipment </t>
  </si>
  <si>
    <t>Original Play Equipment</t>
  </si>
  <si>
    <t>Equivalent Cost</t>
  </si>
  <si>
    <t>Desktop PC &amp; Printer</t>
  </si>
  <si>
    <t>Office Accommodation</t>
  </si>
  <si>
    <t>Neighbourhood Plan</t>
  </si>
  <si>
    <t xml:space="preserve"> as of 2011/12 financial year - to have fixed values during lifetime of the asset, with the only change to values on the asset</t>
  </si>
  <si>
    <t xml:space="preserve"> register being through additions or deletions). </t>
  </si>
  <si>
    <t>2013/14 existing play equipment was transferred to the Parish Council to coincide with purchasing of additional equipment</t>
  </si>
  <si>
    <t>so that the management of the whole lot would be undertaken by the PC.</t>
  </si>
  <si>
    <t>Grants</t>
  </si>
  <si>
    <t xml:space="preserve">Litter Services </t>
  </si>
  <si>
    <t>Chairman's Fund</t>
  </si>
  <si>
    <r>
      <rPr>
        <sz val="10"/>
        <rFont val="Tahoma"/>
        <family val="2"/>
      </rPr>
      <t>*Insurance values as per renewal notice dated December 2011, (last insurance value before rule change requiring all assets -</t>
    </r>
    <r>
      <rPr>
        <sz val="10"/>
        <color rgb="FFFF0000"/>
        <rFont val="Tahoma"/>
        <family val="2"/>
      </rPr>
      <t xml:space="preserve">  </t>
    </r>
  </si>
  <si>
    <t>Total of Box 7: Balances carried forward (fig agrees to Balance Sheet)</t>
  </si>
  <si>
    <t>Total of Box 8: Total cash and investments (fig agrees to Bank Rec)</t>
  </si>
  <si>
    <t>Financial Statements</t>
  </si>
  <si>
    <t>for the Year Ended</t>
  </si>
  <si>
    <t>Assets</t>
  </si>
  <si>
    <t>Unexpected Repairs</t>
  </si>
  <si>
    <t>S Goacher Payroll Services</t>
  </si>
  <si>
    <r>
      <t>Village Gateways</t>
    </r>
    <r>
      <rPr>
        <sz val="11"/>
        <color rgb="FFFF0000"/>
        <rFont val="Calibri"/>
        <family val="2"/>
        <scheme val="minor"/>
      </rPr>
      <t xml:space="preserve"> </t>
    </r>
    <r>
      <rPr>
        <sz val="10"/>
        <rFont val="Tahoma"/>
        <family val="2"/>
      </rPr>
      <t xml:space="preserve"> (South Road, North Common Road and Green Road)</t>
    </r>
  </si>
  <si>
    <t>~ Cost of gateways as paid for by ESCC Highways, but transferred to PC ownership during latter part of 2015</t>
  </si>
  <si>
    <t xml:space="preserve">Earmarked Reserves </t>
  </si>
  <si>
    <t xml:space="preserve">Creditors  </t>
  </si>
  <si>
    <t xml:space="preserve">General Fund  </t>
  </si>
  <si>
    <t>Street Lights</t>
  </si>
  <si>
    <t>Nominal Cost**</t>
  </si>
  <si>
    <t>**Nominal Costs</t>
  </si>
  <si>
    <t xml:space="preserve">Other Income  </t>
  </si>
  <si>
    <t xml:space="preserve">Office Expenses </t>
  </si>
  <si>
    <t xml:space="preserve">Repairs &amp; Maintenance </t>
  </si>
  <si>
    <t xml:space="preserve">Training &amp; Conferences </t>
  </si>
  <si>
    <t xml:space="preserve">Professional Fees </t>
  </si>
  <si>
    <t>A nominal value of £1 was added for the Village Hall and pavilion since they are owned by the Council but previously had had no value shown against them on the asset register.</t>
  </si>
  <si>
    <t>The Clerk had identified in year that the Council's street lights were not shown on the asset register.  It is thought that this is because the asset register was originally compiled using the list and values from the insurance schedule.  The Council's street lights are not insured, since it has considered the risk associated with this and concluded it would not be cost effective to insure the lights annually, given the lack of incidents associated with them.  The Council has 69 lights, all of different types (some afixed to another post, some on purpose built lighting columns, some concrete columns, some more modern metal ones)  purchased at different times, and which have therefore been included on  the asset register this year at the nominal value of £1 each in order to reflect their existence.</t>
  </si>
  <si>
    <t xml:space="preserve">Village Hall &amp; Pavilion  </t>
  </si>
  <si>
    <t>Village Gateways</t>
  </si>
  <si>
    <t>During 2015/16, ownership of the three sets of village gateways installed by East Sussex County Council as a part of the speed reduction scheme through Wivelsfield Green, was transferred to the Parish Council.  As per the Guidance in Local Governance &amp; Accountability, these have been valued at £1 in the accounts.</t>
  </si>
  <si>
    <t>Entertainment, Events &amp; Refreshments</t>
  </si>
  <si>
    <t xml:space="preserve"> </t>
  </si>
  <si>
    <t>Defibrillators</t>
  </si>
  <si>
    <t>Four defibrillators &amp; external cabinets</t>
  </si>
  <si>
    <t>Use of CIL reserve:</t>
  </si>
  <si>
    <t>Outdoor Gym</t>
  </si>
  <si>
    <t>CIL Reserve</t>
  </si>
  <si>
    <t>CIL reserve:</t>
  </si>
  <si>
    <t>Capital and Reserves (as agreed to balance sheet)</t>
  </si>
  <si>
    <t>CIL Receipts</t>
  </si>
  <si>
    <t>Excess of Income over Expenditure</t>
  </si>
  <si>
    <t>CIL</t>
  </si>
  <si>
    <t xml:space="preserve">Barclays Current account </t>
  </si>
  <si>
    <t xml:space="preserve">Barclays Tracker account </t>
  </si>
  <si>
    <t xml:space="preserve">Co-op Current Account </t>
  </si>
  <si>
    <t>New wrought iron Village Sign</t>
  </si>
  <si>
    <t>Outdoor Gym &amp; Surfacing</t>
  </si>
  <si>
    <t>Original Hand-Painted Village Sign</t>
  </si>
  <si>
    <t>Travel &amp; Subsistence</t>
  </si>
  <si>
    <t>Litter Services</t>
  </si>
  <si>
    <t>Plus Cash in Hand</t>
  </si>
  <si>
    <t>Total  Value of Bank &amp; Cash</t>
  </si>
  <si>
    <t>East Sussex County Council</t>
  </si>
  <si>
    <t>Additional desktop PC &amp; Laptop</t>
  </si>
  <si>
    <t>Year Ended 31 March 2020</t>
  </si>
  <si>
    <t>CIL receipt for index linking</t>
  </si>
  <si>
    <t>Movement of CIL receipt from Gen Fund to CIL reserve</t>
  </si>
  <si>
    <t>Red K6 Telephone Box</t>
  </si>
  <si>
    <t>Replacement Cost</t>
  </si>
  <si>
    <t>CCTV Equipment</t>
  </si>
  <si>
    <t xml:space="preserve">2 x Raise &amp; Lower Columns </t>
  </si>
  <si>
    <t>2019/20</t>
  </si>
  <si>
    <t>Hall Improvement Project (from CIL)</t>
  </si>
  <si>
    <t>Entertainment, Events &amp;</t>
  </si>
  <si>
    <t>Refreshments</t>
  </si>
  <si>
    <t>Hall Improvement Project (CIL)</t>
  </si>
  <si>
    <t>Hall Improvement</t>
  </si>
  <si>
    <t>Project</t>
  </si>
  <si>
    <t>The content of the General Fund has stayed broadly similar this year as compared with last, following movements in some earmarked reserves.</t>
  </si>
  <si>
    <t>Year Ended 31 March 2021</t>
  </si>
  <si>
    <t>Members' Allowances</t>
  </si>
  <si>
    <t>Website</t>
  </si>
  <si>
    <t>Infrastructure Projects</t>
  </si>
  <si>
    <t>Income &amp; Expenditure Account for the Year Ended 31st March 2021</t>
  </si>
  <si>
    <t>Balance Sheet as at 31st March 2021</t>
  </si>
  <si>
    <t>Village Hall Improvement Project</t>
  </si>
  <si>
    <t>Grants Reserve:</t>
  </si>
  <si>
    <t xml:space="preserve">Addition of unspent budget due to Covid 19 </t>
  </si>
  <si>
    <r>
      <rPr>
        <u/>
        <sz val="10"/>
        <rFont val="Tahoma"/>
        <family val="2"/>
      </rPr>
      <t>Neighbourhood Plan Reserve</t>
    </r>
    <r>
      <rPr>
        <sz val="10"/>
        <rFont val="Tahoma"/>
        <family val="2"/>
      </rPr>
      <t>:</t>
    </r>
  </si>
  <si>
    <t>Addition of unspent budget for Neighbourhood Plan Review</t>
  </si>
  <si>
    <t>Hall Improvement Project</t>
  </si>
  <si>
    <t>Village Hall Improvement Fund Reserve</t>
  </si>
  <si>
    <t>2020/21 Use of Reserves</t>
  </si>
  <si>
    <t>HIP invoices June-Nov 2020</t>
  </si>
  <si>
    <t>HIP Invoice March 21</t>
  </si>
  <si>
    <t>HIP Invoices March 21</t>
  </si>
  <si>
    <t>Highways Licences for Red Phone Box/Book Exchange</t>
  </si>
  <si>
    <t>Posts on Green Road</t>
  </si>
  <si>
    <t>Highways Licences for Bus Shelter on Eastern Road</t>
  </si>
  <si>
    <t>Use of Village Improvement Fund</t>
  </si>
  <si>
    <t>Total reduction in Village Improvement Fund</t>
  </si>
  <si>
    <t>Total Reduction In Reserves</t>
  </si>
  <si>
    <t>Addtion to Neighbourhood Plan Reserve</t>
  </si>
  <si>
    <t>Addition to Grants Reserve</t>
  </si>
  <si>
    <t>Use of CIL Reserve</t>
  </si>
  <si>
    <t>Movements in the General Reserve</t>
  </si>
  <si>
    <t>Additions to Reserves from General Reserve</t>
  </si>
  <si>
    <t>Total additions from General Reserve</t>
  </si>
  <si>
    <t>Total expenditure from CIL Reserve</t>
  </si>
  <si>
    <t>Transfer Between Reserves</t>
  </si>
  <si>
    <t xml:space="preserve">Transfer from CIL reserve of funds earmarked for </t>
  </si>
  <si>
    <t>Transfer to Hall Improvement Project Reserve of funds</t>
  </si>
  <si>
    <t>from CIL (equates to full sum allocated, less sum</t>
  </si>
  <si>
    <t>already spent)</t>
  </si>
  <si>
    <t>Movements in Reserves for the Year Ended 31 March 2021</t>
  </si>
  <si>
    <t>Bank Reconciliation to 31 March 2021</t>
  </si>
  <si>
    <t>Balance at bank at 31 March 2021</t>
  </si>
  <si>
    <t>2020/21</t>
  </si>
  <si>
    <t>Asset Register as at 31 March 2021</t>
  </si>
  <si>
    <t>Explanation of Variances on the 2020/21 Annual Return</t>
  </si>
  <si>
    <t>Reconciliation between Boxes 7 &amp; 8 of the 2020/21 Annual Return</t>
  </si>
  <si>
    <t>Crofton Design</t>
  </si>
  <si>
    <t>Robinson Low Francis</t>
  </si>
  <si>
    <t>Transparity Solutions Ltd</t>
  </si>
  <si>
    <t>Sage Ltd</t>
  </si>
  <si>
    <t>External Audit Fee 2020/21</t>
  </si>
  <si>
    <t>Internal Audit Fee 2020/21</t>
  </si>
  <si>
    <t>Street Lamp Replacement, Column A South Road</t>
  </si>
  <si>
    <t>E Pascoe Travel Expenses</t>
  </si>
  <si>
    <t>E Pascoe materials for Minor Repairs</t>
  </si>
  <si>
    <t>Glass for Bus Shelter Repair</t>
  </si>
  <si>
    <t>Handyman Services March 21</t>
  </si>
  <si>
    <t>Final Element of Village Sign Repair</t>
  </si>
  <si>
    <t>Explanation for 'High' Reserves</t>
  </si>
  <si>
    <t>Total Reserves</t>
  </si>
  <si>
    <t>Notes to the Income &amp; Expenditure Account for the Year Ended 31 March 2021</t>
  </si>
  <si>
    <t>Bank interest received fell significantly in this year owing to interest rates tumbling.  Whereas, during the 2019/20 financial year, quarterly interest payments were between £75 and £93, by 2020/21 payments had fallen to £67, £33 and then two payments of only £3.14.</t>
  </si>
  <si>
    <t>Other income increased by £570 this year owing to the receipt of a contribution from East Sussex Highways towards urban verge cutting, (which, for the first time, was this year now being arranged by the Parish Council with Barcombe Landscapes, rather than going through Highways).</t>
  </si>
  <si>
    <t>Grants income from the prior year related to a precept grant, provided by the District Council.  This has now been phased out, so there was no corresponding income for the 2020/2021 financial year.</t>
  </si>
  <si>
    <t>This figure was lower during the 2020/21 financial year, simply because overall CIL receipts collected by Lewes District Council (linked to development in the Parish) - of which the Parish Council receives 25% - were lower.</t>
  </si>
  <si>
    <t xml:space="preserve">Travel expenses during 2019/20 related to four events attended by the Clerk.  By contrast, owing to the pandemic and most training and networking events taking place virtually, the only travel expenses incurred in the 2020/21 financial year were by Councillor Pascoe for picking up materials for minor repairs. </t>
  </si>
  <si>
    <t xml:space="preserve">Office expenses fell this year,  due to not paying for phone and broadband services, having built up a credit with BT who had overcharged in the previous year. </t>
  </si>
  <si>
    <t>Street lighting costs fell by £802 this year due to a £503 fall in energy charges from East Sussex Highways and fewer replacement lanterns being needed.</t>
  </si>
  <si>
    <t xml:space="preserve">Spending on litter services appears to have increased by £830 this year owing to: the Council agreeing to take over responsibility for having three dog bins in Charters Gate Way emptied from Nov 2020, at a total cost during this year of £390; coupled with the 2019/20 expenditure being understated by £456 owing to an accrual at the start of the year for a dog bin that the Council had asked during the latter part of 2019/20 to be replaced by the District Council, but never was. </t>
  </si>
  <si>
    <t>Recreation Ground Maintenance March 21</t>
  </si>
  <si>
    <t>Expenditure on repairs and maintenance during this financial year increased by £4375.  This was owing to a number of factors.  Costs of recreation ground maintenance increased from £1535 to £4190.  This was due to tree works totalling £1750 for which there was no comparative cost in 2019/20 and higher costs for general maintenance (grass and hedge cutting, pitch maintenance etc).   The cost of general repairs to the Council's assets increased by £467, owing to the type of things needing replacement or repair. Similarly grass cutting costs increased owing to the Council taking on responsibility for arranging the contract.  Whereas in 2019/20 it contributed £259 to East Sussex Highways for them to deliver urban grass cuts, in 2020/21 it paid £1200 to a contractor (as this had proved the more economical approach than continuing to engage Highways after they changed their charging structure).</t>
  </si>
  <si>
    <t xml:space="preserve">Spending on room hire this year fell owing to the pandemic and meetings being held virtually. </t>
  </si>
  <si>
    <t xml:space="preserve">This was the first year of the Council committing to pay members' allowances, hence the increase in cost. </t>
  </si>
  <si>
    <t xml:space="preserve">Spending on refreshments during 2019/20 was for an  SLR meeting with East Sussex Highways.  During the 2020/21, owing to the pandemic, the SLR meeting was held virtually and therefore did not incur any refreshment costs.  </t>
  </si>
  <si>
    <t>The website fee for 2020/21 was for hosting which, for some reason, wasn't charged in the previous year.</t>
  </si>
  <si>
    <t>There were no costs for training and conferences this year as the only training or networking events attended were free virtual ones.</t>
  </si>
  <si>
    <t xml:space="preserve">The professional fees heading routinely includes expenditure on internal and external audit, payroll services and regular play area inspections, the costs for which remain relatively constant.  Last year's figure was £509 greater than this year due to a combination of factors.  Expenditure in a number of areas this year was greater than last year (£890 on computer support, as opposed to £754; £150 for taking on a Data Protection Officer; £45 on starting to have externally provided outdoor gym inspections and £722 on playground inspections - as compared with the prior year figure of £257 - as this included a one-off £550 cost of impact absorption testing).  These increases were however offset by a £800 reduction in legal expenses and not having the £405 locum clerk fees incurred in 2019/20. </t>
  </si>
  <si>
    <t>There were no local elections in 2020/21 to incur expenses.</t>
  </si>
  <si>
    <t xml:space="preserve">Spending on grants fell by considerably this year as many of the annual grants normally given are to support events which could not take place during the pandemic. </t>
  </si>
  <si>
    <t>No assets were purchased during 2020/21.</t>
  </si>
  <si>
    <t xml:space="preserve">Spending on the Hall Improvement Project was lower during this year as, after the initial costs of commissioning architect's drawings etc, not much happened with the Project for a number of months, whilst the additional funds needed were raised.  </t>
  </si>
  <si>
    <t xml:space="preserve">This category was created to reflect non-CIL-funded infrastructure projects, which included the installation of posts on the verge opposite Barnard and Brough and highways licence applications for other projects including the siting of a red telephone box, to become a book exchange. </t>
  </si>
  <si>
    <t>Notes to the Balance Sheet for the Y/E 31 March 2021</t>
  </si>
  <si>
    <t>The balances at the bank have increased by £5409 this year, reflecting that the Council has spent less than it received during the year.</t>
  </si>
  <si>
    <t>The VAT reclaimable for the final quarter of 2020/21  is higher than in the equivalent quarter last year, owing to the value of vatable invoices paid.</t>
  </si>
  <si>
    <t>The creditors figure is just over £600 higher this year, owing to the mix of invoices received after the last payments run of the financial year (which therefore remained outstanding for payment until into the new financial year) than during the corresponding period in 2019/20.</t>
  </si>
  <si>
    <t xml:space="preserve">Figures on four of the earmarked reserves have moved this year.  The Village Improvement Fund has reduced by just over £7k, reflecting the use of this reserve for the purchase and installation of posts along a verge on Green Road and arranging licences for this and other projects.  The CIL fund has reduced owing to use of the fund for costs relating to the Village Hall Improvement Project and a transfer of £163,216 (the remaining earmarked CIL for the project) from the CIL fund to the earmarked reserve for the Hall Improvement Project.  By contrast the grants and neighbourhood plan earmarked reserves have increased, after it was decided to earmark unspent budgets in these areas for future use.  </t>
  </si>
  <si>
    <t>The Chairman's fund is now obsolete, following the introduction of a formal Chairman's allowance.</t>
  </si>
  <si>
    <t xml:space="preserve">The sum of £7500 spent under S137 in 2019/20 was by way of a single donation to the local primary school for the purpose of obtaining outdoor fitness equipment.  By contrast, expenditure under S137 this year included a £500 donation to the Wivelsfield Food Bank, to help those struggling in the pandemic, a £250 donation to the local Air Ambulance, £200 donation to CPRE, whose advice and input on planning related matters has been extremely valuable and a few smaller donations. </t>
  </si>
  <si>
    <t xml:space="preserve">The overall fall in other payments this year is due to a combination of increases in some areas of spending, coupled with more significant falls in others.  Expenditure increased on members' allowances (newly approved by the Council) and totalling £1956, repairs and maintenance - up by £4375, and infrastructure projects, up by £7105.  These increases were however more than offset by a reduction of £763 in office expenses, £238 in room hire, £612 on training and conferences, £509 on professional fees, £6352 on S137 expenditure,  £2400 on grants, £3856 on assets and £14,124 on the Hall Improvement Project. </t>
  </si>
  <si>
    <t>East Sussex</t>
  </si>
  <si>
    <t xml:space="preserve">Other income during 2019/20 comprised £5732 in Community Infrastructure Levy (CIL) receipts, £341 in interest, £2019 as a precept grant from Lewes District Council and a £1 wayleave from BT.  By contrast this year, the other income figure included £4699 of CIL income, £107 of interest, £570 by way of a contribution from East Sussex Highways towards grass cutting costs and the £1 wayleave. </t>
  </si>
  <si>
    <t xml:space="preserve">Box 7 is more than twice box 2 because of the following earmarked reserves: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</si>
</sst>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0_ ;\-#,##0\ "/>
    <numFmt numFmtId="165" formatCode="#,##0.0_ ;\-#,##0.0\ "/>
    <numFmt numFmtId="166" formatCode="_(* #,##0_);_(* \(#,##0\);_(* &quot;-&quot;_);_(@_)"/>
    <numFmt numFmtId="167" formatCode="[$-F800]dddd\,\ mmmm\ dd\,\ yyyy"/>
  </numFmts>
  <fonts count="31" x14ac:knownFonts="1">
    <font>
      <sz val="10"/>
      <name val="Tahoma"/>
    </font>
    <font>
      <sz val="10"/>
      <name val="Tahoma"/>
      <family val="2"/>
    </font>
    <font>
      <sz val="10"/>
      <color indexed="8"/>
      <name val="Times New Roman"/>
      <family val="1"/>
    </font>
    <font>
      <b/>
      <sz val="10"/>
      <color indexed="8"/>
      <name val="Times New Roman"/>
      <family val="1"/>
    </font>
    <font>
      <sz val="10"/>
      <name val="Arial"/>
      <family val="2"/>
    </font>
    <font>
      <b/>
      <sz val="10"/>
      <name val="Arial"/>
      <family val="2"/>
    </font>
    <font>
      <sz val="10"/>
      <name val="Tahoma"/>
      <family val="2"/>
    </font>
    <font>
      <b/>
      <sz val="10"/>
      <color indexed="8"/>
      <name val="Tahoma"/>
      <family val="2"/>
    </font>
    <font>
      <sz val="10"/>
      <color indexed="8"/>
      <name val="Tahoma"/>
      <family val="2"/>
    </font>
    <font>
      <b/>
      <sz val="10"/>
      <name val="Tahoma"/>
      <family val="2"/>
    </font>
    <font>
      <sz val="10"/>
      <color rgb="FF00B050"/>
      <name val="Tahoma"/>
      <family val="2"/>
    </font>
    <font>
      <b/>
      <u/>
      <sz val="10"/>
      <name val="Arial"/>
      <family val="2"/>
    </font>
    <font>
      <b/>
      <u/>
      <sz val="10"/>
      <name val="Tahoma"/>
      <family val="2"/>
    </font>
    <font>
      <u/>
      <sz val="10"/>
      <name val="Tahoma"/>
      <family val="2"/>
    </font>
    <font>
      <sz val="8"/>
      <name val="Arial"/>
      <family val="2"/>
    </font>
    <font>
      <b/>
      <sz val="10"/>
      <color rgb="FF00B050"/>
      <name val="Arial"/>
      <family val="2"/>
    </font>
    <font>
      <sz val="8"/>
      <name val="Arial"/>
      <family val="2"/>
    </font>
    <font>
      <u/>
      <sz val="10"/>
      <name val="Arial"/>
      <family val="2"/>
    </font>
    <font>
      <sz val="10"/>
      <color rgb="FFFF0000"/>
      <name val="Tahoma"/>
      <family val="2"/>
    </font>
    <font>
      <sz val="11"/>
      <color rgb="FFFF0000"/>
      <name val="Calibri"/>
      <family val="2"/>
      <scheme val="minor"/>
    </font>
    <font>
      <b/>
      <sz val="10"/>
      <color rgb="FFFF0000"/>
      <name val="Arial"/>
      <family val="2"/>
    </font>
    <font>
      <sz val="22"/>
      <color rgb="FF00B050"/>
      <name val="Tahoma"/>
      <family val="2"/>
    </font>
    <font>
      <sz val="36"/>
      <name val="Tahoma"/>
      <family val="2"/>
    </font>
    <font>
      <sz val="28"/>
      <name val="Tahoma"/>
      <family val="2"/>
    </font>
    <font>
      <sz val="8"/>
      <name val="Tahoma"/>
      <family val="2"/>
    </font>
    <font>
      <sz val="10"/>
      <name val="Calibri"/>
      <family val="2"/>
      <scheme val="minor"/>
    </font>
    <font>
      <b/>
      <sz val="10"/>
      <color rgb="FFFF0000"/>
      <name val="Tahoma"/>
      <family val="2"/>
    </font>
    <font>
      <b/>
      <u/>
      <sz val="10"/>
      <color indexed="8"/>
      <name val="Tahoma"/>
      <family val="2"/>
    </font>
    <font>
      <sz val="8"/>
      <color rgb="FFFF0000"/>
      <name val="Arial"/>
      <family val="2"/>
    </font>
    <font>
      <u/>
      <sz val="8"/>
      <name val="Tahoma"/>
      <family val="2"/>
    </font>
    <font>
      <b/>
      <sz val="10"/>
      <color rgb="FF00B050"/>
      <name val="Tahoma"/>
      <family val="2"/>
    </font>
  </fonts>
  <fills count="3">
    <fill>
      <patternFill patternType="none"/>
    </fill>
    <fill>
      <patternFill patternType="gray125"/>
    </fill>
    <fill>
      <patternFill patternType="none">
        <fgColor indexed="65"/>
        <bgColor indexed="64"/>
      </patternFill>
    </fill>
  </fills>
  <borders count="9">
    <border>
      <left/>
      <right/>
      <top/>
      <bottom/>
      <diagonal/>
    </border>
    <border>
      <left/>
      <right/>
      <top/>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s>
  <cellStyleXfs count="2">
    <xf numFmtId="0" fontId="0" fillId="0" borderId="0"/>
    <xf numFmtId="43" fontId="1" fillId="2" borderId="1" applyFont="0" applyFill="0" applyBorder="0" applyAlignment="0" applyProtection="0"/>
  </cellStyleXfs>
  <cellXfs count="278">
    <xf numFmtId="0" fontId="0" fillId="0" borderId="0" xfId="0"/>
    <xf numFmtId="1" fontId="2" fillId="0" borderId="0" xfId="0" applyNumberFormat="1" applyFont="1" applyAlignment="1">
      <alignment horizontal="left"/>
    </xf>
    <xf numFmtId="2" fontId="2" fillId="0" borderId="0" xfId="0" applyNumberFormat="1" applyFont="1" applyAlignment="1">
      <alignment horizontal="right"/>
    </xf>
    <xf numFmtId="0" fontId="0" fillId="0" borderId="0" xfId="0" applyAlignment="1"/>
    <xf numFmtId="2" fontId="2" fillId="0" borderId="0" xfId="0" applyNumberFormat="1" applyFont="1" applyAlignment="1"/>
    <xf numFmtId="0" fontId="4" fillId="0" borderId="0" xfId="0" applyFont="1"/>
    <xf numFmtId="0" fontId="6" fillId="0" borderId="0" xfId="0" applyFont="1"/>
    <xf numFmtId="0" fontId="6" fillId="0" borderId="0" xfId="0" applyFont="1" applyAlignment="1"/>
    <xf numFmtId="0" fontId="6" fillId="0" borderId="0" xfId="0" applyFont="1" applyAlignment="1">
      <alignment horizontal="left"/>
    </xf>
    <xf numFmtId="0" fontId="6" fillId="0" borderId="0" xfId="0" applyFont="1" applyAlignment="1">
      <alignment horizontal="right"/>
    </xf>
    <xf numFmtId="43" fontId="0" fillId="0" borderId="0" xfId="1" applyFont="1" applyFill="1" applyBorder="1"/>
    <xf numFmtId="43" fontId="6" fillId="0" borderId="0" xfId="1" applyFont="1" applyFill="1" applyBorder="1"/>
    <xf numFmtId="43" fontId="0" fillId="0" borderId="1" xfId="1" applyFont="1" applyFill="1" applyBorder="1"/>
    <xf numFmtId="0" fontId="10" fillId="0" borderId="0" xfId="0" applyFont="1" applyAlignment="1">
      <alignment horizontal="center"/>
    </xf>
    <xf numFmtId="0" fontId="11" fillId="0" borderId="0" xfId="0" applyFont="1"/>
    <xf numFmtId="0" fontId="5" fillId="0" borderId="0" xfId="0" applyFont="1"/>
    <xf numFmtId="0" fontId="12" fillId="0" borderId="0" xfId="0" applyFont="1"/>
    <xf numFmtId="0" fontId="9" fillId="0" borderId="0" xfId="0" applyFont="1"/>
    <xf numFmtId="0" fontId="13" fillId="0" borderId="0" xfId="0" applyFont="1"/>
    <xf numFmtId="43" fontId="6" fillId="0" borderId="4" xfId="1" applyFont="1" applyFill="1" applyBorder="1"/>
    <xf numFmtId="43" fontId="9" fillId="0" borderId="3" xfId="1" applyFont="1" applyFill="1" applyBorder="1"/>
    <xf numFmtId="43" fontId="6" fillId="0" borderId="1" xfId="1" applyFont="1" applyFill="1" applyBorder="1"/>
    <xf numFmtId="0" fontId="0" fillId="0" borderId="0" xfId="0" applyAlignment="1">
      <alignment vertical="top"/>
    </xf>
    <xf numFmtId="164" fontId="0" fillId="2" borderId="1" xfId="1" applyNumberFormat="1" applyFont="1" applyAlignment="1">
      <alignment horizontal="right" vertical="top"/>
    </xf>
    <xf numFmtId="165" fontId="0" fillId="2" borderId="1" xfId="1" applyNumberFormat="1" applyFont="1" applyAlignment="1">
      <alignment horizontal="right" vertical="top"/>
    </xf>
    <xf numFmtId="0" fontId="0" fillId="0" borderId="5" xfId="0" applyBorder="1" applyAlignment="1">
      <alignment horizontal="center" vertical="top" wrapText="1"/>
    </xf>
    <xf numFmtId="164" fontId="0" fillId="2" borderId="5" xfId="1" applyNumberFormat="1" applyFont="1" applyBorder="1" applyAlignment="1">
      <alignment horizontal="center" vertical="top" wrapText="1"/>
    </xf>
    <xf numFmtId="165" fontId="0" fillId="2" borderId="5" xfId="1" applyNumberFormat="1" applyFont="1" applyBorder="1" applyAlignment="1">
      <alignment horizontal="center" vertical="top" wrapText="1"/>
    </xf>
    <xf numFmtId="0" fontId="0" fillId="0" borderId="5" xfId="0" applyBorder="1" applyAlignment="1">
      <alignment vertical="top" wrapText="1"/>
    </xf>
    <xf numFmtId="165" fontId="0" fillId="2" borderId="5" xfId="1" applyNumberFormat="1" applyFont="1" applyBorder="1" applyAlignment="1">
      <alignment horizontal="right" vertical="top"/>
    </xf>
    <xf numFmtId="43" fontId="0" fillId="0" borderId="0" xfId="0" applyNumberFormat="1"/>
    <xf numFmtId="43" fontId="0" fillId="2" borderId="1" xfId="1" applyFont="1"/>
    <xf numFmtId="43" fontId="0" fillId="2" borderId="1" xfId="1" applyFont="1" applyAlignment="1">
      <alignment horizontal="center"/>
    </xf>
    <xf numFmtId="43" fontId="4" fillId="2" borderId="1" xfId="1" applyFont="1"/>
    <xf numFmtId="43" fontId="5" fillId="2" borderId="1" xfId="1" applyFont="1"/>
    <xf numFmtId="0" fontId="16" fillId="0" borderId="0" xfId="0" applyFont="1"/>
    <xf numFmtId="0" fontId="17" fillId="0" borderId="0" xfId="0" applyFont="1"/>
    <xf numFmtId="0" fontId="0" fillId="0" borderId="0" xfId="0"/>
    <xf numFmtId="0" fontId="6" fillId="0" borderId="0" xfId="0" applyFont="1"/>
    <xf numFmtId="166" fontId="5" fillId="2" borderId="1" xfId="1" applyNumberFormat="1" applyFont="1" applyBorder="1"/>
    <xf numFmtId="43" fontId="9" fillId="2" borderId="1" xfId="1" applyFont="1"/>
    <xf numFmtId="43" fontId="6" fillId="2" borderId="1" xfId="1" applyFont="1"/>
    <xf numFmtId="43" fontId="0" fillId="2" borderId="1" xfId="1" applyFont="1" applyBorder="1"/>
    <xf numFmtId="0" fontId="5" fillId="2" borderId="1" xfId="1" applyNumberFormat="1" applyFont="1" applyBorder="1"/>
    <xf numFmtId="0" fontId="5" fillId="0" borderId="0" xfId="0" applyFont="1" applyAlignment="1">
      <alignment horizontal="right"/>
    </xf>
    <xf numFmtId="43" fontId="5" fillId="0" borderId="0" xfId="0" applyNumberFormat="1" applyFont="1" applyAlignment="1">
      <alignment horizontal="right"/>
    </xf>
    <xf numFmtId="2" fontId="0" fillId="0" borderId="0" xfId="0" applyNumberFormat="1"/>
    <xf numFmtId="1" fontId="0" fillId="0" borderId="0" xfId="0" applyNumberFormat="1"/>
    <xf numFmtId="2" fontId="0" fillId="0" borderId="0" xfId="0" applyNumberFormat="1" applyAlignment="1">
      <alignment horizontal="center"/>
    </xf>
    <xf numFmtId="1" fontId="0" fillId="0" borderId="0" xfId="0" applyNumberFormat="1" applyAlignment="1">
      <alignment horizontal="center"/>
    </xf>
    <xf numFmtId="1" fontId="5" fillId="0" borderId="7" xfId="0" applyNumberFormat="1" applyFont="1" applyBorder="1"/>
    <xf numFmtId="2" fontId="0" fillId="0" borderId="5" xfId="0" applyNumberFormat="1" applyBorder="1"/>
    <xf numFmtId="2" fontId="5" fillId="0" borderId="0" xfId="0" applyNumberFormat="1" applyFont="1"/>
    <xf numFmtId="1" fontId="5" fillId="0" borderId="5" xfId="0" applyNumberFormat="1" applyFont="1" applyBorder="1"/>
    <xf numFmtId="0" fontId="4" fillId="0" borderId="1" xfId="0" applyFont="1" applyBorder="1" applyAlignment="1">
      <alignment horizontal="left"/>
    </xf>
    <xf numFmtId="0" fontId="4" fillId="0" borderId="1" xfId="0" applyFont="1" applyBorder="1"/>
    <xf numFmtId="0" fontId="4" fillId="2" borderId="1" xfId="0" applyFont="1" applyFill="1" applyBorder="1"/>
    <xf numFmtId="2" fontId="6" fillId="0" borderId="5" xfId="0" applyNumberFormat="1" applyFont="1" applyBorder="1"/>
    <xf numFmtId="0" fontId="8" fillId="0" borderId="0" xfId="0" applyFont="1" applyAlignment="1">
      <alignment horizontal="left"/>
    </xf>
    <xf numFmtId="0" fontId="0" fillId="0" borderId="0" xfId="0"/>
    <xf numFmtId="0" fontId="6" fillId="0" borderId="0" xfId="0" applyFont="1"/>
    <xf numFmtId="0" fontId="4" fillId="0" borderId="0" xfId="0" applyFont="1" applyAlignment="1"/>
    <xf numFmtId="0" fontId="5" fillId="0" borderId="0" xfId="0" applyFont="1" applyAlignment="1"/>
    <xf numFmtId="0" fontId="6" fillId="0" borderId="0" xfId="0" applyFont="1" applyFill="1"/>
    <xf numFmtId="2" fontId="8" fillId="0" borderId="0" xfId="0" applyNumberFormat="1" applyFont="1" applyAlignment="1"/>
    <xf numFmtId="43" fontId="4" fillId="2" borderId="1" xfId="1" applyFont="1" applyBorder="1"/>
    <xf numFmtId="0" fontId="0" fillId="0" borderId="0" xfId="0"/>
    <xf numFmtId="1" fontId="5" fillId="0" borderId="0" xfId="0" applyNumberFormat="1" applyFont="1"/>
    <xf numFmtId="0" fontId="20" fillId="0" borderId="0" xfId="0" applyFont="1"/>
    <xf numFmtId="0" fontId="1" fillId="0" borderId="0" xfId="0" applyFont="1"/>
    <xf numFmtId="43" fontId="1" fillId="0" borderId="0" xfId="1" applyFont="1" applyFill="1" applyBorder="1"/>
    <xf numFmtId="0" fontId="1" fillId="0" borderId="0" xfId="0" applyFont="1" applyFill="1"/>
    <xf numFmtId="1" fontId="0" fillId="2" borderId="5" xfId="1" applyNumberFormat="1" applyFont="1" applyBorder="1" applyAlignment="1">
      <alignment horizontal="right" vertical="top"/>
    </xf>
    <xf numFmtId="1" fontId="0" fillId="2" borderId="6" xfId="1" applyNumberFormat="1" applyFont="1" applyBorder="1" applyAlignment="1">
      <alignment horizontal="right" vertical="top"/>
    </xf>
    <xf numFmtId="0" fontId="0" fillId="0" borderId="0" xfId="0"/>
    <xf numFmtId="0" fontId="0" fillId="0" borderId="0" xfId="0" applyAlignment="1">
      <alignment horizontal="right"/>
    </xf>
    <xf numFmtId="0" fontId="1" fillId="0" borderId="0" xfId="0" applyFont="1" applyAlignment="1">
      <alignment horizontal="right"/>
    </xf>
    <xf numFmtId="167" fontId="0" fillId="2" borderId="1" xfId="1" applyNumberFormat="1" applyFont="1"/>
    <xf numFmtId="43" fontId="1" fillId="2" borderId="1" xfId="1" applyFont="1" applyAlignment="1">
      <alignment horizontal="center"/>
    </xf>
    <xf numFmtId="0" fontId="0" fillId="0" borderId="0" xfId="0"/>
    <xf numFmtId="43" fontId="1" fillId="0" borderId="0" xfId="1" applyFont="1" applyFill="1" applyBorder="1" applyAlignment="1">
      <alignment horizontal="center" wrapText="1"/>
    </xf>
    <xf numFmtId="0" fontId="0" fillId="0" borderId="0" xfId="0"/>
    <xf numFmtId="0" fontId="0" fillId="0" borderId="0" xfId="0"/>
    <xf numFmtId="0" fontId="6" fillId="0" borderId="0" xfId="0" applyFont="1"/>
    <xf numFmtId="43" fontId="9" fillId="0" borderId="3" xfId="0" applyNumberFormat="1" applyFont="1" applyBorder="1"/>
    <xf numFmtId="41" fontId="6" fillId="0" borderId="0" xfId="1" applyNumberFormat="1" applyFont="1" applyFill="1" applyBorder="1"/>
    <xf numFmtId="0" fontId="18" fillId="0" borderId="0" xfId="0" applyFont="1"/>
    <xf numFmtId="0" fontId="18" fillId="0" borderId="5" xfId="0" applyFont="1" applyBorder="1" applyAlignment="1">
      <alignment vertical="top"/>
    </xf>
    <xf numFmtId="43" fontId="18" fillId="2" borderId="1" xfId="1" applyFont="1"/>
    <xf numFmtId="0" fontId="0" fillId="0" borderId="0" xfId="0"/>
    <xf numFmtId="0" fontId="8" fillId="0" borderId="0" xfId="0" applyFont="1" applyAlignment="1">
      <alignment horizontal="left"/>
    </xf>
    <xf numFmtId="0" fontId="8" fillId="0" borderId="0" xfId="0" applyNumberFormat="1" applyFont="1" applyAlignment="1">
      <alignment horizontal="right"/>
    </xf>
    <xf numFmtId="43" fontId="1" fillId="2" borderId="1" xfId="1" applyFont="1" applyFill="1" applyBorder="1"/>
    <xf numFmtId="43" fontId="9" fillId="2" borderId="2" xfId="1" applyFont="1" applyFill="1" applyBorder="1"/>
    <xf numFmtId="43" fontId="9" fillId="2" borderId="1" xfId="1" applyFont="1" applyFill="1" applyBorder="1"/>
    <xf numFmtId="0" fontId="6" fillId="0" borderId="0" xfId="0" applyFont="1"/>
    <xf numFmtId="0" fontId="0" fillId="0" borderId="0" xfId="0"/>
    <xf numFmtId="0" fontId="1" fillId="0" borderId="0" xfId="0" applyFont="1" applyAlignment="1">
      <alignment vertical="top" wrapText="1"/>
    </xf>
    <xf numFmtId="43" fontId="8" fillId="0" borderId="0" xfId="0" applyNumberFormat="1" applyFont="1" applyAlignment="1">
      <alignment horizontal="left"/>
    </xf>
    <xf numFmtId="2" fontId="0" fillId="0" borderId="1" xfId="0" applyNumberFormat="1" applyBorder="1"/>
    <xf numFmtId="43" fontId="1" fillId="2" borderId="1" xfId="1" applyFont="1"/>
    <xf numFmtId="0" fontId="18" fillId="0" borderId="0" xfId="0" applyFont="1" applyAlignment="1">
      <alignment horizontal="right"/>
    </xf>
    <xf numFmtId="43" fontId="1" fillId="0" borderId="0" xfId="0" applyNumberFormat="1" applyFont="1"/>
    <xf numFmtId="0" fontId="1" fillId="0" borderId="0" xfId="0" applyFont="1" applyAlignment="1"/>
    <xf numFmtId="41" fontId="9" fillId="0" borderId="0" xfId="0" applyNumberFormat="1" applyFont="1"/>
    <xf numFmtId="0" fontId="14" fillId="0" borderId="5" xfId="0" applyFont="1" applyBorder="1" applyAlignment="1">
      <alignment vertical="top" wrapText="1"/>
    </xf>
    <xf numFmtId="0" fontId="0" fillId="0" borderId="0" xfId="0"/>
    <xf numFmtId="0" fontId="10" fillId="0" borderId="0" xfId="0" applyFont="1" applyAlignment="1">
      <alignment horizontal="center"/>
    </xf>
    <xf numFmtId="0" fontId="0" fillId="0" borderId="0" xfId="0" applyAlignment="1">
      <alignment horizontal="center"/>
    </xf>
    <xf numFmtId="0" fontId="1" fillId="0" borderId="0" xfId="0" applyFont="1" applyAlignment="1">
      <alignment horizontal="left" vertical="top"/>
    </xf>
    <xf numFmtId="0" fontId="0" fillId="0" borderId="0" xfId="0" applyAlignment="1">
      <alignment horizontal="center" wrapText="1"/>
    </xf>
    <xf numFmtId="0" fontId="22" fillId="0" borderId="0" xfId="0" applyFont="1" applyAlignment="1">
      <alignment wrapText="1"/>
    </xf>
    <xf numFmtId="43" fontId="0" fillId="0" borderId="0" xfId="1" applyFont="1" applyFill="1" applyBorder="1" applyAlignment="1"/>
    <xf numFmtId="43" fontId="0" fillId="0" borderId="1" xfId="1" applyFont="1" applyFill="1" applyBorder="1" applyAlignment="1"/>
    <xf numFmtId="0" fontId="10" fillId="0" borderId="0" xfId="0" applyFont="1" applyAlignment="1"/>
    <xf numFmtId="43" fontId="3" fillId="0" borderId="1" xfId="1" applyFont="1" applyFill="1" applyBorder="1" applyAlignment="1"/>
    <xf numFmtId="0" fontId="7" fillId="0" borderId="0" xfId="0" applyFont="1" applyAlignment="1"/>
    <xf numFmtId="0" fontId="8" fillId="0" borderId="0" xfId="0" applyFont="1" applyAlignment="1"/>
    <xf numFmtId="43" fontId="0" fillId="0" borderId="2" xfId="1" applyFont="1" applyFill="1" applyBorder="1" applyAlignment="1"/>
    <xf numFmtId="43" fontId="6" fillId="0" borderId="0" xfId="1" applyFont="1" applyFill="1" applyBorder="1" applyAlignment="1"/>
    <xf numFmtId="43" fontId="9" fillId="0" borderId="8" xfId="1" applyFont="1" applyFill="1" applyBorder="1" applyAlignment="1"/>
    <xf numFmtId="43" fontId="5" fillId="0" borderId="1" xfId="1" applyFont="1" applyFill="1" applyBorder="1" applyAlignment="1"/>
    <xf numFmtId="0" fontId="0" fillId="0" borderId="0" xfId="0"/>
    <xf numFmtId="0" fontId="10" fillId="0" borderId="0" xfId="0" applyFont="1" applyAlignment="1">
      <alignment horizontal="center"/>
    </xf>
    <xf numFmtId="0" fontId="0" fillId="0" borderId="0" xfId="0" applyAlignment="1">
      <alignment horizontal="center"/>
    </xf>
    <xf numFmtId="0" fontId="0" fillId="0" borderId="0" xfId="0"/>
    <xf numFmtId="0" fontId="1" fillId="0" borderId="1" xfId="0" applyFont="1" applyBorder="1"/>
    <xf numFmtId="0" fontId="9" fillId="0" borderId="1" xfId="0" applyFont="1" applyBorder="1"/>
    <xf numFmtId="43" fontId="1" fillId="0" borderId="2" xfId="1" applyFont="1" applyFill="1" applyBorder="1" applyAlignment="1"/>
    <xf numFmtId="43" fontId="1" fillId="0" borderId="0" xfId="1" applyFont="1" applyFill="1" applyBorder="1" applyAlignment="1"/>
    <xf numFmtId="0" fontId="1" fillId="0" borderId="5" xfId="0" applyFont="1" applyBorder="1" applyAlignment="1">
      <alignment horizontal="center" vertical="top"/>
    </xf>
    <xf numFmtId="43" fontId="0" fillId="0" borderId="5" xfId="0" applyNumberFormat="1" applyBorder="1" applyAlignment="1">
      <alignment horizontal="right" vertical="top"/>
    </xf>
    <xf numFmtId="0" fontId="0" fillId="0" borderId="5" xfId="0" applyBorder="1" applyAlignment="1">
      <alignment horizontal="right" vertical="top"/>
    </xf>
    <xf numFmtId="0" fontId="0" fillId="0" borderId="0" xfId="0"/>
    <xf numFmtId="0" fontId="1" fillId="0" borderId="0" xfId="0" applyFont="1" applyAlignment="1">
      <alignment horizontal="center"/>
    </xf>
    <xf numFmtId="0" fontId="24" fillId="0" borderId="0" xfId="0" applyFont="1"/>
    <xf numFmtId="43" fontId="1" fillId="2" borderId="2" xfId="1" applyFont="1" applyFill="1" applyBorder="1"/>
    <xf numFmtId="43" fontId="9" fillId="0" borderId="1" xfId="0" applyNumberFormat="1" applyFont="1" applyBorder="1"/>
    <xf numFmtId="0" fontId="13" fillId="0" borderId="1" xfId="0" applyFont="1" applyBorder="1"/>
    <xf numFmtId="43" fontId="25" fillId="2" borderId="1" xfId="1" applyFont="1" applyFill="1" applyBorder="1"/>
    <xf numFmtId="43" fontId="6" fillId="0" borderId="0" xfId="0" applyNumberFormat="1" applyFont="1"/>
    <xf numFmtId="0" fontId="0" fillId="0" borderId="0" xfId="0"/>
    <xf numFmtId="0" fontId="18" fillId="0" borderId="0" xfId="0" applyFont="1" applyAlignment="1">
      <alignment horizontal="left" vertical="top"/>
    </xf>
    <xf numFmtId="0" fontId="0" fillId="0" borderId="0" xfId="0" applyFont="1"/>
    <xf numFmtId="0" fontId="0" fillId="0" borderId="0" xfId="0" applyAlignment="1">
      <alignment horizontal="justify" vertical="justify"/>
    </xf>
    <xf numFmtId="0" fontId="1" fillId="0" borderId="0" xfId="0" applyFont="1" applyAlignment="1">
      <alignment horizontal="justify" vertical="justify"/>
    </xf>
    <xf numFmtId="43" fontId="9" fillId="0" borderId="1" xfId="1" applyFont="1" applyFill="1" applyBorder="1" applyAlignment="1">
      <alignment horizontal="left" vertical="top"/>
    </xf>
    <xf numFmtId="43" fontId="0" fillId="2" borderId="1" xfId="1" applyFont="1" applyAlignment="1">
      <alignment horizontal="justify" vertical="justify"/>
    </xf>
    <xf numFmtId="0" fontId="18" fillId="0" borderId="0" xfId="0" applyFont="1" applyAlignment="1">
      <alignment horizontal="center" vertical="justify"/>
    </xf>
    <xf numFmtId="0" fontId="1" fillId="0" borderId="0" xfId="0" applyFont="1" applyAlignment="1">
      <alignment vertical="justify" wrapText="1"/>
    </xf>
    <xf numFmtId="0" fontId="6" fillId="0" borderId="0" xfId="0" applyFont="1" applyAlignment="1"/>
    <xf numFmtId="0" fontId="8" fillId="0" borderId="0" xfId="0" applyFont="1" applyAlignment="1"/>
    <xf numFmtId="0" fontId="0" fillId="0" borderId="0" xfId="0"/>
    <xf numFmtId="0" fontId="8" fillId="0" borderId="0" xfId="0" applyNumberFormat="1" applyFont="1" applyAlignment="1">
      <alignment horizontal="right"/>
    </xf>
    <xf numFmtId="0" fontId="8" fillId="0" borderId="0" xfId="0" applyFont="1" applyAlignment="1">
      <alignment horizontal="left"/>
    </xf>
    <xf numFmtId="1" fontId="0" fillId="2" borderId="1" xfId="1" applyNumberFormat="1" applyFont="1"/>
    <xf numFmtId="1" fontId="0" fillId="0" borderId="0" xfId="0" applyNumberFormat="1" applyAlignment="1">
      <alignment horizontal="right"/>
    </xf>
    <xf numFmtId="43" fontId="0" fillId="0" borderId="0" xfId="1" applyFont="1" applyFill="1" applyBorder="1" applyAlignment="1">
      <alignment horizontal="center" wrapText="1"/>
    </xf>
    <xf numFmtId="3" fontId="0" fillId="0" borderId="0" xfId="0" applyNumberFormat="1"/>
    <xf numFmtId="0" fontId="1" fillId="2" borderId="1" xfId="0" applyFont="1" applyFill="1" applyBorder="1"/>
    <xf numFmtId="0" fontId="0" fillId="0" borderId="0" xfId="0"/>
    <xf numFmtId="0" fontId="8" fillId="0" borderId="0" xfId="0" applyFont="1" applyAlignment="1"/>
    <xf numFmtId="0" fontId="6" fillId="0" borderId="0" xfId="0" applyFont="1" applyAlignment="1"/>
    <xf numFmtId="0" fontId="24" fillId="0" borderId="1" xfId="0" applyFont="1" applyBorder="1"/>
    <xf numFmtId="4" fontId="9" fillId="0" borderId="3" xfId="0" applyNumberFormat="1" applyFont="1" applyBorder="1"/>
    <xf numFmtId="17" fontId="1" fillId="2" borderId="1" xfId="1" applyNumberFormat="1" applyFont="1" applyFill="1" applyBorder="1"/>
    <xf numFmtId="0" fontId="0" fillId="0" borderId="0" xfId="0"/>
    <xf numFmtId="0" fontId="8" fillId="0" borderId="0" xfId="0" applyFont="1" applyAlignment="1">
      <alignment horizontal="left"/>
    </xf>
    <xf numFmtId="43" fontId="18" fillId="2" borderId="1" xfId="1" applyFont="1" applyFill="1" applyBorder="1"/>
    <xf numFmtId="43" fontId="9" fillId="0" borderId="0" xfId="0" applyNumberFormat="1" applyFont="1"/>
    <xf numFmtId="43" fontId="26" fillId="0" borderId="1" xfId="1" applyFont="1" applyFill="1" applyBorder="1" applyAlignment="1">
      <alignment horizontal="left" vertical="top"/>
    </xf>
    <xf numFmtId="43" fontId="18" fillId="0" borderId="1" xfId="1" applyFont="1" applyFill="1" applyBorder="1" applyAlignment="1">
      <alignment horizontal="left" vertical="top"/>
    </xf>
    <xf numFmtId="0" fontId="18" fillId="0" borderId="0" xfId="0" applyFont="1" applyAlignment="1">
      <alignment vertical="justify" wrapText="1"/>
    </xf>
    <xf numFmtId="0" fontId="18" fillId="0" borderId="0" xfId="0" applyFont="1" applyAlignment="1">
      <alignment horizontal="justify" vertical="justify" wrapText="1"/>
    </xf>
    <xf numFmtId="0" fontId="18" fillId="0" borderId="0" xfId="0" applyFont="1" applyAlignment="1">
      <alignment horizontal="left" vertical="justify" wrapText="1"/>
    </xf>
    <xf numFmtId="0" fontId="18" fillId="0" borderId="0" xfId="0" applyFont="1" applyFill="1"/>
    <xf numFmtId="0" fontId="18" fillId="0" borderId="0" xfId="0" applyFont="1" applyAlignment="1">
      <alignment vertical="top" wrapText="1"/>
    </xf>
    <xf numFmtId="0" fontId="18" fillId="0" borderId="0" xfId="0" applyFont="1" applyAlignment="1">
      <alignment horizontal="justify" vertical="top" wrapText="1"/>
    </xf>
    <xf numFmtId="0" fontId="18" fillId="0" borderId="0" xfId="0" applyFont="1" applyAlignment="1">
      <alignment horizontal="justify" vertical="top"/>
    </xf>
    <xf numFmtId="43" fontId="18" fillId="0" borderId="0" xfId="1" applyFont="1" applyFill="1" applyBorder="1" applyAlignment="1">
      <alignment horizontal="justify" vertical="top"/>
    </xf>
    <xf numFmtId="0" fontId="7" fillId="0" borderId="0" xfId="0" applyNumberFormat="1" applyFont="1" applyAlignment="1">
      <alignment horizontal="left"/>
    </xf>
    <xf numFmtId="0" fontId="27" fillId="0" borderId="0" xfId="0" applyNumberFormat="1" applyFont="1" applyAlignment="1">
      <alignment horizontal="left"/>
    </xf>
    <xf numFmtId="43" fontId="0" fillId="0" borderId="1" xfId="0" applyNumberFormat="1" applyBorder="1"/>
    <xf numFmtId="41" fontId="0" fillId="2" borderId="1" xfId="1" applyNumberFormat="1" applyFont="1"/>
    <xf numFmtId="0" fontId="28" fillId="0" borderId="5" xfId="0" applyFont="1" applyBorder="1" applyAlignment="1">
      <alignment vertical="top" wrapText="1"/>
    </xf>
    <xf numFmtId="4" fontId="6" fillId="0" borderId="0" xfId="1" applyNumberFormat="1" applyFont="1" applyFill="1" applyBorder="1"/>
    <xf numFmtId="4" fontId="6" fillId="0" borderId="1" xfId="1" applyNumberFormat="1" applyFont="1" applyFill="1" applyBorder="1"/>
    <xf numFmtId="4" fontId="1" fillId="0" borderId="0" xfId="0" applyNumberFormat="1" applyFont="1" applyAlignment="1">
      <alignment horizontal="center" wrapText="1"/>
    </xf>
    <xf numFmtId="4" fontId="6" fillId="0" borderId="0" xfId="0" applyNumberFormat="1" applyFont="1" applyAlignment="1">
      <alignment horizontal="right"/>
    </xf>
    <xf numFmtId="4" fontId="6" fillId="0" borderId="4" xfId="1" applyNumberFormat="1" applyFont="1" applyFill="1" applyBorder="1"/>
    <xf numFmtId="4" fontId="1" fillId="0" borderId="0" xfId="1" applyNumberFormat="1" applyFont="1" applyFill="1" applyBorder="1"/>
    <xf numFmtId="4" fontId="9" fillId="0" borderId="3" xfId="1" applyNumberFormat="1" applyFont="1" applyFill="1" applyBorder="1"/>
    <xf numFmtId="4" fontId="1" fillId="2" borderId="1" xfId="1" applyNumberFormat="1" applyFont="1" applyFill="1" applyBorder="1"/>
    <xf numFmtId="4" fontId="18" fillId="0" borderId="0" xfId="1" applyNumberFormat="1" applyFont="1" applyFill="1" applyBorder="1"/>
    <xf numFmtId="0" fontId="1" fillId="0" borderId="0" xfId="0" applyFont="1" applyFill="1" applyAlignment="1">
      <alignment wrapText="1"/>
    </xf>
    <xf numFmtId="2" fontId="2" fillId="0" borderId="0" xfId="0" applyNumberFormat="1" applyFont="1" applyAlignment="1">
      <alignment horizontal="right"/>
    </xf>
    <xf numFmtId="0" fontId="0" fillId="0" borderId="0" xfId="0"/>
    <xf numFmtId="0" fontId="8" fillId="0" borderId="0" xfId="0" applyFont="1" applyAlignment="1"/>
    <xf numFmtId="0" fontId="6" fillId="0" borderId="0" xfId="0" applyFont="1" applyAlignment="1"/>
    <xf numFmtId="0" fontId="1" fillId="0" borderId="0" xfId="0" applyFont="1" applyAlignment="1">
      <alignment horizontal="center"/>
    </xf>
    <xf numFmtId="43" fontId="26" fillId="0" borderId="1" xfId="1" applyFont="1" applyFill="1" applyBorder="1" applyAlignment="1">
      <alignment horizontal="center"/>
    </xf>
    <xf numFmtId="0" fontId="18" fillId="0" borderId="0" xfId="0" applyFont="1" applyAlignment="1">
      <alignment horizontal="left" vertical="justify"/>
    </xf>
    <xf numFmtId="4" fontId="0" fillId="0" borderId="0" xfId="0" applyNumberFormat="1"/>
    <xf numFmtId="3" fontId="1" fillId="0" borderId="0" xfId="1" applyNumberFormat="1" applyFont="1" applyFill="1" applyBorder="1"/>
    <xf numFmtId="0" fontId="9" fillId="0" borderId="0" xfId="0" applyNumberFormat="1" applyFont="1" applyAlignment="1">
      <alignment horizontal="left"/>
    </xf>
    <xf numFmtId="1" fontId="9" fillId="0" borderId="0" xfId="0" applyNumberFormat="1" applyFont="1" applyAlignment="1">
      <alignment horizontal="right"/>
    </xf>
    <xf numFmtId="2" fontId="9" fillId="0" borderId="0" xfId="0" applyNumberFormat="1" applyFont="1" applyAlignment="1"/>
    <xf numFmtId="43" fontId="9" fillId="0" borderId="2" xfId="0" applyNumberFormat="1" applyFont="1" applyBorder="1"/>
    <xf numFmtId="2" fontId="1" fillId="0" borderId="0" xfId="0" applyNumberFormat="1" applyFont="1"/>
    <xf numFmtId="1" fontId="1" fillId="0" borderId="0" xfId="0" applyNumberFormat="1" applyFont="1"/>
    <xf numFmtId="0" fontId="28" fillId="0" borderId="5" xfId="0" applyFont="1" applyBorder="1" applyAlignment="1">
      <alignment horizontal="left" vertical="top" wrapText="1"/>
    </xf>
    <xf numFmtId="0" fontId="12" fillId="0" borderId="1" xfId="0" applyFont="1" applyBorder="1"/>
    <xf numFmtId="0" fontId="18" fillId="0" borderId="0" xfId="0" applyFont="1" applyAlignment="1">
      <alignment wrapText="1"/>
    </xf>
    <xf numFmtId="43" fontId="6" fillId="0" borderId="0" xfId="0" applyNumberFormat="1" applyFont="1" applyAlignment="1"/>
    <xf numFmtId="0" fontId="6" fillId="0" borderId="0" xfId="0" applyFont="1" applyAlignment="1"/>
    <xf numFmtId="0" fontId="8" fillId="0" borderId="0" xfId="0" applyFont="1" applyAlignment="1"/>
    <xf numFmtId="2" fontId="2" fillId="0" borderId="0" xfId="0" applyNumberFormat="1" applyFont="1" applyAlignment="1">
      <alignment horizontal="right"/>
    </xf>
    <xf numFmtId="0" fontId="0" fillId="0" borderId="0" xfId="0"/>
    <xf numFmtId="0" fontId="1" fillId="0" borderId="0" xfId="0" applyFont="1" applyAlignment="1">
      <alignment horizontal="center"/>
    </xf>
    <xf numFmtId="43" fontId="1" fillId="0" borderId="1" xfId="1" applyFont="1" applyFill="1" applyBorder="1" applyAlignment="1">
      <alignment horizontal="left" vertical="top"/>
    </xf>
    <xf numFmtId="0" fontId="5" fillId="0" borderId="0" xfId="0" applyFont="1" applyAlignment="1">
      <alignment horizontal="center" vertical="top"/>
    </xf>
    <xf numFmtId="0" fontId="22" fillId="0" borderId="0" xfId="0" applyFont="1" applyAlignment="1">
      <alignment horizontal="center" vertical="center" wrapText="1"/>
    </xf>
    <xf numFmtId="0" fontId="21" fillId="0" borderId="0" xfId="0" applyFont="1" applyAlignment="1">
      <alignment horizontal="center" vertical="center" wrapText="1"/>
    </xf>
    <xf numFmtId="0" fontId="23" fillId="0" borderId="0" xfId="0" applyFont="1" applyAlignment="1">
      <alignment horizontal="center" vertical="center" wrapText="1"/>
    </xf>
    <xf numFmtId="167" fontId="22" fillId="0" borderId="0" xfId="0" applyNumberFormat="1" applyFont="1" applyAlignment="1">
      <alignment horizontal="center" vertical="center"/>
    </xf>
    <xf numFmtId="0" fontId="10" fillId="0" borderId="1" xfId="0" applyFont="1" applyBorder="1" applyAlignment="1">
      <alignment horizontal="center"/>
    </xf>
    <xf numFmtId="2" fontId="2" fillId="0" borderId="0" xfId="0" applyNumberFormat="1" applyFont="1" applyAlignment="1">
      <alignment horizontal="right"/>
    </xf>
    <xf numFmtId="0" fontId="0" fillId="0" borderId="0" xfId="0"/>
    <xf numFmtId="0" fontId="8" fillId="0" borderId="0" xfId="0" applyFont="1" applyAlignment="1"/>
    <xf numFmtId="0" fontId="6" fillId="0" borderId="0" xfId="0" applyFont="1" applyAlignment="1"/>
    <xf numFmtId="0" fontId="7" fillId="0" borderId="0" xfId="0" applyFont="1" applyAlignment="1"/>
    <xf numFmtId="0" fontId="9" fillId="0" borderId="0" xfId="0" applyFont="1" applyAlignment="1"/>
    <xf numFmtId="43" fontId="9" fillId="0" borderId="0" xfId="1" applyFont="1" applyFill="1" applyBorder="1" applyAlignment="1"/>
    <xf numFmtId="0" fontId="1" fillId="0" borderId="0" xfId="0" applyFont="1" applyAlignment="1">
      <alignment horizontal="left" vertical="justify" wrapText="1"/>
    </xf>
    <xf numFmtId="0" fontId="1" fillId="0" borderId="0" xfId="0" applyFont="1" applyAlignment="1">
      <alignment horizontal="left" vertical="justify"/>
    </xf>
    <xf numFmtId="0" fontId="1" fillId="0" borderId="0" xfId="0" applyFont="1" applyAlignment="1">
      <alignment horizontal="left" wrapText="1"/>
    </xf>
    <xf numFmtId="0" fontId="1" fillId="0" borderId="0" xfId="0" applyFont="1" applyAlignment="1">
      <alignment horizontal="left" vertical="top" wrapText="1"/>
    </xf>
    <xf numFmtId="0" fontId="1" fillId="0" borderId="1" xfId="1" applyNumberFormat="1" applyFont="1" applyFill="1" applyBorder="1" applyAlignment="1">
      <alignment horizontal="left" vertical="justify"/>
    </xf>
    <xf numFmtId="0" fontId="1" fillId="0" borderId="0" xfId="0" applyFont="1" applyAlignment="1">
      <alignment horizontal="center"/>
    </xf>
    <xf numFmtId="43" fontId="9" fillId="0" borderId="0" xfId="1" applyFont="1" applyFill="1" applyBorder="1" applyAlignment="1">
      <alignment horizontal="center"/>
    </xf>
    <xf numFmtId="43" fontId="1" fillId="0" borderId="1" xfId="1" applyFont="1" applyFill="1" applyBorder="1" applyAlignment="1">
      <alignment horizontal="left" vertical="top"/>
    </xf>
    <xf numFmtId="0" fontId="10" fillId="0" borderId="0" xfId="0" applyFont="1" applyAlignment="1">
      <alignment horizontal="center"/>
    </xf>
    <xf numFmtId="0" fontId="9" fillId="0" borderId="0" xfId="0" applyFont="1" applyAlignment="1">
      <alignment horizontal="center"/>
    </xf>
    <xf numFmtId="0" fontId="0" fillId="0" borderId="0" xfId="0" applyAlignment="1">
      <alignment horizontal="center"/>
    </xf>
    <xf numFmtId="0" fontId="9" fillId="0" borderId="0" xfId="0" applyFont="1" applyFill="1" applyAlignment="1">
      <alignment horizontal="center"/>
    </xf>
    <xf numFmtId="0" fontId="1" fillId="0" borderId="0" xfId="0" applyFont="1" applyFill="1" applyAlignment="1">
      <alignment horizontal="left" vertical="top" wrapText="1"/>
    </xf>
    <xf numFmtId="0" fontId="15" fillId="0" borderId="0" xfId="0" applyFont="1" applyAlignment="1">
      <alignment horizontal="center" vertical="top"/>
    </xf>
    <xf numFmtId="0" fontId="5" fillId="0" borderId="0" xfId="0" applyFont="1" applyAlignment="1">
      <alignment horizontal="center" vertical="top"/>
    </xf>
    <xf numFmtId="0" fontId="5" fillId="0" borderId="0" xfId="0" applyFont="1" applyAlignment="1">
      <alignment horizontal="center"/>
    </xf>
    <xf numFmtId="0" fontId="8" fillId="0" borderId="0" xfId="0" applyFont="1" applyAlignment="1">
      <alignment horizontal="left"/>
    </xf>
    <xf numFmtId="43" fontId="8" fillId="0" borderId="0" xfId="0" applyNumberFormat="1" applyFont="1" applyAlignment="1">
      <alignment horizontal="left"/>
    </xf>
    <xf numFmtId="0" fontId="11" fillId="0" borderId="0" xfId="0" applyFont="1" applyAlignment="1">
      <alignment horizontal="left"/>
    </xf>
    <xf numFmtId="0" fontId="5" fillId="0" borderId="0" xfId="0" applyFont="1" applyAlignment="1">
      <alignment horizontal="left"/>
    </xf>
    <xf numFmtId="0" fontId="1" fillId="0" borderId="0" xfId="0" applyFont="1" applyAlignment="1">
      <alignment horizontal="justify" vertical="justify"/>
    </xf>
    <xf numFmtId="0" fontId="1" fillId="0" borderId="0" xfId="0" applyFont="1" applyAlignment="1">
      <alignment horizontal="justify" vertical="justify" wrapText="1"/>
    </xf>
    <xf numFmtId="0" fontId="18" fillId="0" borderId="1" xfId="1" applyNumberFormat="1" applyFont="1" applyFill="1" applyBorder="1" applyAlignment="1">
      <alignment vertical="justify"/>
    </xf>
    <xf numFmtId="0" fontId="18" fillId="0" borderId="0" xfId="0" applyFont="1" applyAlignment="1">
      <alignment vertical="justify"/>
    </xf>
    <xf numFmtId="43" fontId="18" fillId="0" borderId="0" xfId="1" applyFont="1" applyFill="1" applyBorder="1"/>
    <xf numFmtId="0" fontId="18" fillId="0" borderId="0" xfId="0" applyFont="1" applyFill="1" applyAlignment="1">
      <alignment wrapText="1"/>
    </xf>
    <xf numFmtId="43" fontId="1" fillId="0" borderId="1" xfId="1" applyFont="1" applyFill="1" applyBorder="1"/>
    <xf numFmtId="4" fontId="1" fillId="0" borderId="0" xfId="0" applyNumberFormat="1" applyFont="1"/>
    <xf numFmtId="4" fontId="13" fillId="0" borderId="0" xfId="0" applyNumberFormat="1" applyFont="1"/>
    <xf numFmtId="0" fontId="29" fillId="0" borderId="0" xfId="0" applyFont="1"/>
    <xf numFmtId="43" fontId="1" fillId="0" borderId="1" xfId="0" applyNumberFormat="1" applyFont="1" applyBorder="1"/>
    <xf numFmtId="0" fontId="4" fillId="0" borderId="0" xfId="0" applyFont="1" applyAlignment="1">
      <alignment horizontal="left" vertical="top"/>
    </xf>
    <xf numFmtId="43" fontId="1" fillId="0" borderId="1" xfId="1" applyFont="1" applyFill="1" applyBorder="1" applyAlignment="1">
      <alignment horizontal="center"/>
    </xf>
    <xf numFmtId="43" fontId="9" fillId="0" borderId="1" xfId="1" applyFont="1" applyFill="1" applyBorder="1" applyAlignment="1">
      <alignment horizontal="center"/>
    </xf>
    <xf numFmtId="0" fontId="1" fillId="0" borderId="1" xfId="1" applyNumberFormat="1" applyFont="1" applyFill="1" applyBorder="1" applyAlignment="1">
      <alignment horizontal="left" vertical="top" wrapText="1"/>
    </xf>
    <xf numFmtId="0" fontId="18" fillId="0" borderId="1" xfId="1" applyNumberFormat="1" applyFont="1" applyFill="1" applyBorder="1" applyAlignment="1">
      <alignment vertical="top"/>
    </xf>
    <xf numFmtId="0" fontId="1" fillId="0" borderId="1" xfId="1" applyNumberFormat="1" applyFont="1" applyFill="1" applyBorder="1" applyAlignment="1">
      <alignment horizontal="left" vertical="top" wrapText="1"/>
    </xf>
    <xf numFmtId="0" fontId="18" fillId="0" borderId="0" xfId="0" applyFont="1" applyAlignment="1">
      <alignment horizontal="center" vertical="justify" wrapText="1"/>
    </xf>
    <xf numFmtId="43" fontId="1" fillId="0" borderId="1" xfId="1" applyFont="1" applyFill="1" applyBorder="1" applyAlignment="1">
      <alignment vertical="top"/>
    </xf>
    <xf numFmtId="0" fontId="1" fillId="0" borderId="0" xfId="0" applyFont="1" applyAlignment="1">
      <alignment horizontal="center" wrapText="1"/>
    </xf>
    <xf numFmtId="0" fontId="1" fillId="0" borderId="0" xfId="0" applyFont="1" applyAlignment="1">
      <alignment horizontal="justify" vertical="top" wrapText="1"/>
    </xf>
    <xf numFmtId="0" fontId="0" fillId="0" borderId="0" xfId="0" applyAlignment="1">
      <alignment horizontal="center" vertical="top"/>
    </xf>
    <xf numFmtId="0" fontId="1" fillId="0" borderId="0" xfId="0" applyFont="1" applyAlignment="1">
      <alignment horizontal="center" vertical="top"/>
    </xf>
    <xf numFmtId="0" fontId="30" fillId="0" borderId="0" xfId="0" applyFont="1" applyAlignment="1">
      <alignment horizontal="center"/>
    </xf>
    <xf numFmtId="0" fontId="4"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30"/>
  <sheetViews>
    <sheetView view="pageLayout" topLeftCell="A7" zoomScaleNormal="100" workbookViewId="0">
      <selection activeCell="A24" sqref="A24:J30"/>
    </sheetView>
  </sheetViews>
  <sheetFormatPr defaultRowHeight="12.75" x14ac:dyDescent="0.2"/>
  <sheetData>
    <row r="2" spans="1:10" ht="12.75" customHeight="1" x14ac:dyDescent="0.2">
      <c r="A2" s="222" t="s">
        <v>0</v>
      </c>
      <c r="B2" s="222"/>
      <c r="C2" s="222"/>
      <c r="D2" s="222"/>
      <c r="E2" s="222"/>
      <c r="F2" s="222"/>
      <c r="G2" s="222"/>
      <c r="H2" s="222"/>
      <c r="I2" s="222"/>
      <c r="J2" s="222"/>
    </row>
    <row r="3" spans="1:10" ht="12.75" customHeight="1" x14ac:dyDescent="0.2">
      <c r="A3" s="222"/>
      <c r="B3" s="222"/>
      <c r="C3" s="222"/>
      <c r="D3" s="222"/>
      <c r="E3" s="222"/>
      <c r="F3" s="222"/>
      <c r="G3" s="222"/>
      <c r="H3" s="222"/>
      <c r="I3" s="222"/>
      <c r="J3" s="222"/>
    </row>
    <row r="4" spans="1:10" ht="12.75" customHeight="1" x14ac:dyDescent="0.2">
      <c r="A4" s="222"/>
      <c r="B4" s="222"/>
      <c r="C4" s="222"/>
      <c r="D4" s="222"/>
      <c r="E4" s="222"/>
      <c r="F4" s="222"/>
      <c r="G4" s="222"/>
      <c r="H4" s="222"/>
      <c r="I4" s="222"/>
      <c r="J4" s="222"/>
    </row>
    <row r="5" spans="1:10" ht="12.75" customHeight="1" x14ac:dyDescent="0.2">
      <c r="A5" s="222"/>
      <c r="B5" s="222"/>
      <c r="C5" s="222"/>
      <c r="D5" s="222"/>
      <c r="E5" s="222"/>
      <c r="F5" s="222"/>
      <c r="G5" s="222"/>
      <c r="H5" s="222"/>
      <c r="I5" s="222"/>
      <c r="J5" s="222"/>
    </row>
    <row r="6" spans="1:10" ht="12.75" customHeight="1" x14ac:dyDescent="0.2">
      <c r="A6" s="222"/>
      <c r="B6" s="222"/>
      <c r="C6" s="222"/>
      <c r="D6" s="222"/>
      <c r="E6" s="222"/>
      <c r="F6" s="222"/>
      <c r="G6" s="222"/>
      <c r="H6" s="222"/>
      <c r="I6" s="222"/>
      <c r="J6" s="222"/>
    </row>
    <row r="7" spans="1:10" ht="12.75" customHeight="1" x14ac:dyDescent="0.2">
      <c r="A7" s="222"/>
      <c r="B7" s="222"/>
      <c r="C7" s="222"/>
      <c r="D7" s="222"/>
      <c r="E7" s="222"/>
      <c r="F7" s="222"/>
      <c r="G7" s="222"/>
      <c r="H7" s="222"/>
      <c r="I7" s="222"/>
      <c r="J7" s="222"/>
    </row>
    <row r="8" spans="1:10" ht="12.75" customHeight="1" x14ac:dyDescent="0.2">
      <c r="A8" s="222"/>
      <c r="B8" s="222"/>
      <c r="C8" s="222"/>
      <c r="D8" s="222"/>
      <c r="E8" s="222"/>
      <c r="F8" s="222"/>
      <c r="G8" s="222"/>
      <c r="H8" s="222"/>
      <c r="I8" s="222"/>
      <c r="J8" s="222"/>
    </row>
    <row r="10" spans="1:10" ht="12.75" customHeight="1" x14ac:dyDescent="0.2">
      <c r="A10" s="221" t="s">
        <v>117</v>
      </c>
      <c r="B10" s="221"/>
      <c r="C10" s="221"/>
      <c r="D10" s="221"/>
      <c r="E10" s="221"/>
      <c r="F10" s="221"/>
      <c r="G10" s="221"/>
      <c r="H10" s="221"/>
      <c r="I10" s="221"/>
      <c r="J10" s="221"/>
    </row>
    <row r="11" spans="1:10" ht="12.75" customHeight="1" x14ac:dyDescent="0.2">
      <c r="A11" s="221"/>
      <c r="B11" s="221"/>
      <c r="C11" s="221"/>
      <c r="D11" s="221"/>
      <c r="E11" s="221"/>
      <c r="F11" s="221"/>
      <c r="G11" s="221"/>
      <c r="H11" s="221"/>
      <c r="I11" s="221"/>
      <c r="J11" s="221"/>
    </row>
    <row r="12" spans="1:10" ht="12.75" customHeight="1" x14ac:dyDescent="0.2">
      <c r="A12" s="221"/>
      <c r="B12" s="221"/>
      <c r="C12" s="221"/>
      <c r="D12" s="221"/>
      <c r="E12" s="221"/>
      <c r="F12" s="221"/>
      <c r="G12" s="221"/>
      <c r="H12" s="221"/>
      <c r="I12" s="221"/>
      <c r="J12" s="221"/>
    </row>
    <row r="13" spans="1:10" ht="12.75" customHeight="1" x14ac:dyDescent="0.2">
      <c r="A13" s="221"/>
      <c r="B13" s="221"/>
      <c r="C13" s="221"/>
      <c r="D13" s="221"/>
      <c r="E13" s="221"/>
      <c r="F13" s="221"/>
      <c r="G13" s="221"/>
      <c r="H13" s="221"/>
      <c r="I13" s="221"/>
      <c r="J13" s="221"/>
    </row>
    <row r="14" spans="1:10" ht="12.75" customHeight="1" x14ac:dyDescent="0.2">
      <c r="A14" s="221"/>
      <c r="B14" s="221"/>
      <c r="C14" s="221"/>
      <c r="D14" s="221"/>
      <c r="E14" s="221"/>
      <c r="F14" s="221"/>
      <c r="G14" s="221"/>
      <c r="H14" s="221"/>
      <c r="I14" s="221"/>
      <c r="J14" s="221"/>
    </row>
    <row r="15" spans="1:10" ht="12.75" customHeight="1" x14ac:dyDescent="0.2">
      <c r="A15" s="221"/>
      <c r="B15" s="221"/>
      <c r="C15" s="221"/>
      <c r="D15" s="221"/>
      <c r="E15" s="221"/>
      <c r="F15" s="221"/>
      <c r="G15" s="221"/>
      <c r="H15" s="221"/>
      <c r="I15" s="221"/>
      <c r="J15" s="221"/>
    </row>
    <row r="16" spans="1:10" ht="12.75" customHeight="1" x14ac:dyDescent="0.2">
      <c r="A16" s="221"/>
      <c r="B16" s="221"/>
      <c r="C16" s="221"/>
      <c r="D16" s="221"/>
      <c r="E16" s="221"/>
      <c r="F16" s="221"/>
      <c r="G16" s="221"/>
      <c r="H16" s="221"/>
      <c r="I16" s="221"/>
      <c r="J16" s="221"/>
    </row>
    <row r="17" spans="1:10" ht="12.75" customHeight="1" x14ac:dyDescent="0.55000000000000004">
      <c r="A17" s="111"/>
      <c r="B17" s="111"/>
      <c r="C17" s="223" t="s">
        <v>118</v>
      </c>
      <c r="D17" s="223"/>
      <c r="E17" s="223"/>
      <c r="F17" s="223"/>
      <c r="G17" s="223"/>
      <c r="H17" s="223"/>
      <c r="I17" s="111"/>
    </row>
    <row r="18" spans="1:10" ht="12.75" customHeight="1" x14ac:dyDescent="0.55000000000000004">
      <c r="A18" s="111"/>
      <c r="B18" s="111"/>
      <c r="C18" s="223"/>
      <c r="D18" s="223"/>
      <c r="E18" s="223"/>
      <c r="F18" s="223"/>
      <c r="G18" s="223"/>
      <c r="H18" s="223"/>
      <c r="I18" s="111"/>
    </row>
    <row r="19" spans="1:10" ht="12.75" customHeight="1" x14ac:dyDescent="0.55000000000000004">
      <c r="A19" s="111"/>
      <c r="B19" s="111"/>
      <c r="C19" s="223"/>
      <c r="D19" s="223"/>
      <c r="E19" s="223"/>
      <c r="F19" s="223"/>
      <c r="G19" s="223"/>
      <c r="H19" s="223"/>
      <c r="I19" s="111"/>
    </row>
    <row r="20" spans="1:10" ht="12.75" customHeight="1" x14ac:dyDescent="0.55000000000000004">
      <c r="A20" s="111"/>
      <c r="B20" s="111"/>
      <c r="C20" s="223"/>
      <c r="D20" s="223"/>
      <c r="E20" s="223"/>
      <c r="F20" s="223"/>
      <c r="G20" s="223"/>
      <c r="H20" s="223"/>
      <c r="I20" s="111"/>
    </row>
    <row r="21" spans="1:10" ht="12.75" customHeight="1" x14ac:dyDescent="0.55000000000000004">
      <c r="A21" s="111"/>
      <c r="B21" s="111"/>
      <c r="C21" s="223"/>
      <c r="D21" s="223"/>
      <c r="E21" s="223"/>
      <c r="F21" s="223"/>
      <c r="G21" s="223"/>
      <c r="H21" s="223"/>
      <c r="I21" s="111"/>
    </row>
    <row r="22" spans="1:10" ht="12.75" customHeight="1" x14ac:dyDescent="0.55000000000000004">
      <c r="A22" s="111"/>
      <c r="B22" s="111"/>
      <c r="C22" s="223"/>
      <c r="D22" s="223"/>
      <c r="E22" s="223"/>
      <c r="F22" s="223"/>
      <c r="G22" s="223"/>
      <c r="H22" s="223"/>
      <c r="I22" s="111"/>
    </row>
    <row r="23" spans="1:10" ht="12.75" customHeight="1" x14ac:dyDescent="0.55000000000000004">
      <c r="A23" s="111"/>
      <c r="B23" s="111"/>
      <c r="C23" s="223"/>
      <c r="D23" s="223"/>
      <c r="E23" s="223"/>
      <c r="F23" s="223"/>
      <c r="G23" s="223"/>
      <c r="H23" s="223"/>
      <c r="I23" s="111"/>
    </row>
    <row r="24" spans="1:10" x14ac:dyDescent="0.2">
      <c r="A24" s="224">
        <v>44286</v>
      </c>
      <c r="B24" s="224"/>
      <c r="C24" s="224"/>
      <c r="D24" s="224"/>
      <c r="E24" s="224"/>
      <c r="F24" s="224"/>
      <c r="G24" s="224"/>
      <c r="H24" s="224"/>
      <c r="I24" s="224"/>
      <c r="J24" s="224"/>
    </row>
    <row r="25" spans="1:10" x14ac:dyDescent="0.2">
      <c r="A25" s="224"/>
      <c r="B25" s="224"/>
      <c r="C25" s="224"/>
      <c r="D25" s="224"/>
      <c r="E25" s="224"/>
      <c r="F25" s="224"/>
      <c r="G25" s="224"/>
      <c r="H25" s="224"/>
      <c r="I25" s="224"/>
      <c r="J25" s="224"/>
    </row>
    <row r="26" spans="1:10" x14ac:dyDescent="0.2">
      <c r="A26" s="224"/>
      <c r="B26" s="224"/>
      <c r="C26" s="224"/>
      <c r="D26" s="224"/>
      <c r="E26" s="224"/>
      <c r="F26" s="224"/>
      <c r="G26" s="224"/>
      <c r="H26" s="224"/>
      <c r="I26" s="224"/>
      <c r="J26" s="224"/>
    </row>
    <row r="27" spans="1:10" x14ac:dyDescent="0.2">
      <c r="A27" s="224"/>
      <c r="B27" s="224"/>
      <c r="C27" s="224"/>
      <c r="D27" s="224"/>
      <c r="E27" s="224"/>
      <c r="F27" s="224"/>
      <c r="G27" s="224"/>
      <c r="H27" s="224"/>
      <c r="I27" s="224"/>
      <c r="J27" s="224"/>
    </row>
    <row r="28" spans="1:10" x14ac:dyDescent="0.2">
      <c r="A28" s="224"/>
      <c r="B28" s="224"/>
      <c r="C28" s="224"/>
      <c r="D28" s="224"/>
      <c r="E28" s="224"/>
      <c r="F28" s="224"/>
      <c r="G28" s="224"/>
      <c r="H28" s="224"/>
      <c r="I28" s="224"/>
      <c r="J28" s="224"/>
    </row>
    <row r="29" spans="1:10" x14ac:dyDescent="0.2">
      <c r="A29" s="224"/>
      <c r="B29" s="224"/>
      <c r="C29" s="224"/>
      <c r="D29" s="224"/>
      <c r="E29" s="224"/>
      <c r="F29" s="224"/>
      <c r="G29" s="224"/>
      <c r="H29" s="224"/>
      <c r="I29" s="224"/>
      <c r="J29" s="224"/>
    </row>
    <row r="30" spans="1:10" x14ac:dyDescent="0.2">
      <c r="A30" s="224"/>
      <c r="B30" s="224"/>
      <c r="C30" s="224"/>
      <c r="D30" s="224"/>
      <c r="E30" s="224"/>
      <c r="F30" s="224"/>
      <c r="G30" s="224"/>
      <c r="H30" s="224"/>
      <c r="I30" s="224"/>
      <c r="J30" s="224"/>
    </row>
  </sheetData>
  <mergeCells count="4">
    <mergeCell ref="A10:J16"/>
    <mergeCell ref="A2:J8"/>
    <mergeCell ref="C17:H23"/>
    <mergeCell ref="A24:J30"/>
  </mergeCells>
  <pageMargins left="0.7" right="0.7" top="0.75" bottom="0.75" header="0.3" footer="0.3"/>
  <pageSetup paperSize="9" orientation="portrait" r:id="rId1"/>
  <headerFooter differentFirst="1">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39"/>
  <sheetViews>
    <sheetView view="pageLayout" topLeftCell="A4" zoomScaleNormal="85" workbookViewId="0">
      <selection sqref="A1:I38"/>
    </sheetView>
  </sheetViews>
  <sheetFormatPr defaultRowHeight="12.75" x14ac:dyDescent="0.2"/>
  <cols>
    <col min="1" max="4" width="9.140625" style="37"/>
    <col min="5" max="5" width="10.7109375" style="37" customWidth="1"/>
    <col min="6" max="6" width="17.140625" style="37" customWidth="1"/>
    <col min="7" max="7" width="8.85546875" style="46" customWidth="1"/>
    <col min="8" max="8" width="9.5703125" style="46" customWidth="1"/>
    <col min="9" max="9" width="10" style="47" customWidth="1"/>
    <col min="10" max="261" width="9.140625" style="37"/>
    <col min="262" max="262" width="10.28515625" style="37" customWidth="1"/>
    <col min="263" max="263" width="8.85546875" style="37" customWidth="1"/>
    <col min="264" max="264" width="9.5703125" style="37" customWidth="1"/>
    <col min="265" max="265" width="10" style="37" customWidth="1"/>
    <col min="266" max="517" width="9.140625" style="37"/>
    <col min="518" max="518" width="10.28515625" style="37" customWidth="1"/>
    <col min="519" max="519" width="8.85546875" style="37" customWidth="1"/>
    <col min="520" max="520" width="9.5703125" style="37" customWidth="1"/>
    <col min="521" max="521" width="10" style="37" customWidth="1"/>
    <col min="522" max="773" width="9.140625" style="37"/>
    <col min="774" max="774" width="10.28515625" style="37" customWidth="1"/>
    <col min="775" max="775" width="8.85546875" style="37" customWidth="1"/>
    <col min="776" max="776" width="9.5703125" style="37" customWidth="1"/>
    <col min="777" max="777" width="10" style="37" customWidth="1"/>
    <col min="778" max="1029" width="9.140625" style="37"/>
    <col min="1030" max="1030" width="10.28515625" style="37" customWidth="1"/>
    <col min="1031" max="1031" width="8.85546875" style="37" customWidth="1"/>
    <col min="1032" max="1032" width="9.5703125" style="37" customWidth="1"/>
    <col min="1033" max="1033" width="10" style="37" customWidth="1"/>
    <col min="1034" max="1285" width="9.140625" style="37"/>
    <col min="1286" max="1286" width="10.28515625" style="37" customWidth="1"/>
    <col min="1287" max="1287" width="8.85546875" style="37" customWidth="1"/>
    <col min="1288" max="1288" width="9.5703125" style="37" customWidth="1"/>
    <col min="1289" max="1289" width="10" style="37" customWidth="1"/>
    <col min="1290" max="1541" width="9.140625" style="37"/>
    <col min="1542" max="1542" width="10.28515625" style="37" customWidth="1"/>
    <col min="1543" max="1543" width="8.85546875" style="37" customWidth="1"/>
    <col min="1544" max="1544" width="9.5703125" style="37" customWidth="1"/>
    <col min="1545" max="1545" width="10" style="37" customWidth="1"/>
    <col min="1546" max="1797" width="9.140625" style="37"/>
    <col min="1798" max="1798" width="10.28515625" style="37" customWidth="1"/>
    <col min="1799" max="1799" width="8.85546875" style="37" customWidth="1"/>
    <col min="1800" max="1800" width="9.5703125" style="37" customWidth="1"/>
    <col min="1801" max="1801" width="10" style="37" customWidth="1"/>
    <col min="1802" max="2053" width="9.140625" style="37"/>
    <col min="2054" max="2054" width="10.28515625" style="37" customWidth="1"/>
    <col min="2055" max="2055" width="8.85546875" style="37" customWidth="1"/>
    <col min="2056" max="2056" width="9.5703125" style="37" customWidth="1"/>
    <col min="2057" max="2057" width="10" style="37" customWidth="1"/>
    <col min="2058" max="2309" width="9.140625" style="37"/>
    <col min="2310" max="2310" width="10.28515625" style="37" customWidth="1"/>
    <col min="2311" max="2311" width="8.85546875" style="37" customWidth="1"/>
    <col min="2312" max="2312" width="9.5703125" style="37" customWidth="1"/>
    <col min="2313" max="2313" width="10" style="37" customWidth="1"/>
    <col min="2314" max="2565" width="9.140625" style="37"/>
    <col min="2566" max="2566" width="10.28515625" style="37" customWidth="1"/>
    <col min="2567" max="2567" width="8.85546875" style="37" customWidth="1"/>
    <col min="2568" max="2568" width="9.5703125" style="37" customWidth="1"/>
    <col min="2569" max="2569" width="10" style="37" customWidth="1"/>
    <col min="2570" max="2821" width="9.140625" style="37"/>
    <col min="2822" max="2822" width="10.28515625" style="37" customWidth="1"/>
    <col min="2823" max="2823" width="8.85546875" style="37" customWidth="1"/>
    <col min="2824" max="2824" width="9.5703125" style="37" customWidth="1"/>
    <col min="2825" max="2825" width="10" style="37" customWidth="1"/>
    <col min="2826" max="3077" width="9.140625" style="37"/>
    <col min="3078" max="3078" width="10.28515625" style="37" customWidth="1"/>
    <col min="3079" max="3079" width="8.85546875" style="37" customWidth="1"/>
    <col min="3080" max="3080" width="9.5703125" style="37" customWidth="1"/>
    <col min="3081" max="3081" width="10" style="37" customWidth="1"/>
    <col min="3082" max="3333" width="9.140625" style="37"/>
    <col min="3334" max="3334" width="10.28515625" style="37" customWidth="1"/>
    <col min="3335" max="3335" width="8.85546875" style="37" customWidth="1"/>
    <col min="3336" max="3336" width="9.5703125" style="37" customWidth="1"/>
    <col min="3337" max="3337" width="10" style="37" customWidth="1"/>
    <col min="3338" max="3589" width="9.140625" style="37"/>
    <col min="3590" max="3590" width="10.28515625" style="37" customWidth="1"/>
    <col min="3591" max="3591" width="8.85546875" style="37" customWidth="1"/>
    <col min="3592" max="3592" width="9.5703125" style="37" customWidth="1"/>
    <col min="3593" max="3593" width="10" style="37" customWidth="1"/>
    <col min="3594" max="3845" width="9.140625" style="37"/>
    <col min="3846" max="3846" width="10.28515625" style="37" customWidth="1"/>
    <col min="3847" max="3847" width="8.85546875" style="37" customWidth="1"/>
    <col min="3848" max="3848" width="9.5703125" style="37" customWidth="1"/>
    <col min="3849" max="3849" width="10" style="37" customWidth="1"/>
    <col min="3850" max="4101" width="9.140625" style="37"/>
    <col min="4102" max="4102" width="10.28515625" style="37" customWidth="1"/>
    <col min="4103" max="4103" width="8.85546875" style="37" customWidth="1"/>
    <col min="4104" max="4104" width="9.5703125" style="37" customWidth="1"/>
    <col min="4105" max="4105" width="10" style="37" customWidth="1"/>
    <col min="4106" max="4357" width="9.140625" style="37"/>
    <col min="4358" max="4358" width="10.28515625" style="37" customWidth="1"/>
    <col min="4359" max="4359" width="8.85546875" style="37" customWidth="1"/>
    <col min="4360" max="4360" width="9.5703125" style="37" customWidth="1"/>
    <col min="4361" max="4361" width="10" style="37" customWidth="1"/>
    <col min="4362" max="4613" width="9.140625" style="37"/>
    <col min="4614" max="4614" width="10.28515625" style="37" customWidth="1"/>
    <col min="4615" max="4615" width="8.85546875" style="37" customWidth="1"/>
    <col min="4616" max="4616" width="9.5703125" style="37" customWidth="1"/>
    <col min="4617" max="4617" width="10" style="37" customWidth="1"/>
    <col min="4618" max="4869" width="9.140625" style="37"/>
    <col min="4870" max="4870" width="10.28515625" style="37" customWidth="1"/>
    <col min="4871" max="4871" width="8.85546875" style="37" customWidth="1"/>
    <col min="4872" max="4872" width="9.5703125" style="37" customWidth="1"/>
    <col min="4873" max="4873" width="10" style="37" customWidth="1"/>
    <col min="4874" max="5125" width="9.140625" style="37"/>
    <col min="5126" max="5126" width="10.28515625" style="37" customWidth="1"/>
    <col min="5127" max="5127" width="8.85546875" style="37" customWidth="1"/>
    <col min="5128" max="5128" width="9.5703125" style="37" customWidth="1"/>
    <col min="5129" max="5129" width="10" style="37" customWidth="1"/>
    <col min="5130" max="5381" width="9.140625" style="37"/>
    <col min="5382" max="5382" width="10.28515625" style="37" customWidth="1"/>
    <col min="5383" max="5383" width="8.85546875" style="37" customWidth="1"/>
    <col min="5384" max="5384" width="9.5703125" style="37" customWidth="1"/>
    <col min="5385" max="5385" width="10" style="37" customWidth="1"/>
    <col min="5386" max="5637" width="9.140625" style="37"/>
    <col min="5638" max="5638" width="10.28515625" style="37" customWidth="1"/>
    <col min="5639" max="5639" width="8.85546875" style="37" customWidth="1"/>
    <col min="5640" max="5640" width="9.5703125" style="37" customWidth="1"/>
    <col min="5641" max="5641" width="10" style="37" customWidth="1"/>
    <col min="5642" max="5893" width="9.140625" style="37"/>
    <col min="5894" max="5894" width="10.28515625" style="37" customWidth="1"/>
    <col min="5895" max="5895" width="8.85546875" style="37" customWidth="1"/>
    <col min="5896" max="5896" width="9.5703125" style="37" customWidth="1"/>
    <col min="5897" max="5897" width="10" style="37" customWidth="1"/>
    <col min="5898" max="6149" width="9.140625" style="37"/>
    <col min="6150" max="6150" width="10.28515625" style="37" customWidth="1"/>
    <col min="6151" max="6151" width="8.85546875" style="37" customWidth="1"/>
    <col min="6152" max="6152" width="9.5703125" style="37" customWidth="1"/>
    <col min="6153" max="6153" width="10" style="37" customWidth="1"/>
    <col min="6154" max="6405" width="9.140625" style="37"/>
    <col min="6406" max="6406" width="10.28515625" style="37" customWidth="1"/>
    <col min="6407" max="6407" width="8.85546875" style="37" customWidth="1"/>
    <col min="6408" max="6408" width="9.5703125" style="37" customWidth="1"/>
    <col min="6409" max="6409" width="10" style="37" customWidth="1"/>
    <col min="6410" max="6661" width="9.140625" style="37"/>
    <col min="6662" max="6662" width="10.28515625" style="37" customWidth="1"/>
    <col min="6663" max="6663" width="8.85546875" style="37" customWidth="1"/>
    <col min="6664" max="6664" width="9.5703125" style="37" customWidth="1"/>
    <col min="6665" max="6665" width="10" style="37" customWidth="1"/>
    <col min="6666" max="6917" width="9.140625" style="37"/>
    <col min="6918" max="6918" width="10.28515625" style="37" customWidth="1"/>
    <col min="6919" max="6919" width="8.85546875" style="37" customWidth="1"/>
    <col min="6920" max="6920" width="9.5703125" style="37" customWidth="1"/>
    <col min="6921" max="6921" width="10" style="37" customWidth="1"/>
    <col min="6922" max="7173" width="9.140625" style="37"/>
    <col min="7174" max="7174" width="10.28515625" style="37" customWidth="1"/>
    <col min="7175" max="7175" width="8.85546875" style="37" customWidth="1"/>
    <col min="7176" max="7176" width="9.5703125" style="37" customWidth="1"/>
    <col min="7177" max="7177" width="10" style="37" customWidth="1"/>
    <col min="7178" max="7429" width="9.140625" style="37"/>
    <col min="7430" max="7430" width="10.28515625" style="37" customWidth="1"/>
    <col min="7431" max="7431" width="8.85546875" style="37" customWidth="1"/>
    <col min="7432" max="7432" width="9.5703125" style="37" customWidth="1"/>
    <col min="7433" max="7433" width="10" style="37" customWidth="1"/>
    <col min="7434" max="7685" width="9.140625" style="37"/>
    <col min="7686" max="7686" width="10.28515625" style="37" customWidth="1"/>
    <col min="7687" max="7687" width="8.85546875" style="37" customWidth="1"/>
    <col min="7688" max="7688" width="9.5703125" style="37" customWidth="1"/>
    <col min="7689" max="7689" width="10" style="37" customWidth="1"/>
    <col min="7690" max="7941" width="9.140625" style="37"/>
    <col min="7942" max="7942" width="10.28515625" style="37" customWidth="1"/>
    <col min="7943" max="7943" width="8.85546875" style="37" customWidth="1"/>
    <col min="7944" max="7944" width="9.5703125" style="37" customWidth="1"/>
    <col min="7945" max="7945" width="10" style="37" customWidth="1"/>
    <col min="7946" max="8197" width="9.140625" style="37"/>
    <col min="8198" max="8198" width="10.28515625" style="37" customWidth="1"/>
    <col min="8199" max="8199" width="8.85546875" style="37" customWidth="1"/>
    <col min="8200" max="8200" width="9.5703125" style="37" customWidth="1"/>
    <col min="8201" max="8201" width="10" style="37" customWidth="1"/>
    <col min="8202" max="8453" width="9.140625" style="37"/>
    <col min="8454" max="8454" width="10.28515625" style="37" customWidth="1"/>
    <col min="8455" max="8455" width="8.85546875" style="37" customWidth="1"/>
    <col min="8456" max="8456" width="9.5703125" style="37" customWidth="1"/>
    <col min="8457" max="8457" width="10" style="37" customWidth="1"/>
    <col min="8458" max="8709" width="9.140625" style="37"/>
    <col min="8710" max="8710" width="10.28515625" style="37" customWidth="1"/>
    <col min="8711" max="8711" width="8.85546875" style="37" customWidth="1"/>
    <col min="8712" max="8712" width="9.5703125" style="37" customWidth="1"/>
    <col min="8713" max="8713" width="10" style="37" customWidth="1"/>
    <col min="8714" max="8965" width="9.140625" style="37"/>
    <col min="8966" max="8966" width="10.28515625" style="37" customWidth="1"/>
    <col min="8967" max="8967" width="8.85546875" style="37" customWidth="1"/>
    <col min="8968" max="8968" width="9.5703125" style="37" customWidth="1"/>
    <col min="8969" max="8969" width="10" style="37" customWidth="1"/>
    <col min="8970" max="9221" width="9.140625" style="37"/>
    <col min="9222" max="9222" width="10.28515625" style="37" customWidth="1"/>
    <col min="9223" max="9223" width="8.85546875" style="37" customWidth="1"/>
    <col min="9224" max="9224" width="9.5703125" style="37" customWidth="1"/>
    <col min="9225" max="9225" width="10" style="37" customWidth="1"/>
    <col min="9226" max="9477" width="9.140625" style="37"/>
    <col min="9478" max="9478" width="10.28515625" style="37" customWidth="1"/>
    <col min="9479" max="9479" width="8.85546875" style="37" customWidth="1"/>
    <col min="9480" max="9480" width="9.5703125" style="37" customWidth="1"/>
    <col min="9481" max="9481" width="10" style="37" customWidth="1"/>
    <col min="9482" max="9733" width="9.140625" style="37"/>
    <col min="9734" max="9734" width="10.28515625" style="37" customWidth="1"/>
    <col min="9735" max="9735" width="8.85546875" style="37" customWidth="1"/>
    <col min="9736" max="9736" width="9.5703125" style="37" customWidth="1"/>
    <col min="9737" max="9737" width="10" style="37" customWidth="1"/>
    <col min="9738" max="9989" width="9.140625" style="37"/>
    <col min="9990" max="9990" width="10.28515625" style="37" customWidth="1"/>
    <col min="9991" max="9991" width="8.85546875" style="37" customWidth="1"/>
    <col min="9992" max="9992" width="9.5703125" style="37" customWidth="1"/>
    <col min="9993" max="9993" width="10" style="37" customWidth="1"/>
    <col min="9994" max="10245" width="9.140625" style="37"/>
    <col min="10246" max="10246" width="10.28515625" style="37" customWidth="1"/>
    <col min="10247" max="10247" width="8.85546875" style="37" customWidth="1"/>
    <col min="10248" max="10248" width="9.5703125" style="37" customWidth="1"/>
    <col min="10249" max="10249" width="10" style="37" customWidth="1"/>
    <col min="10250" max="10501" width="9.140625" style="37"/>
    <col min="10502" max="10502" width="10.28515625" style="37" customWidth="1"/>
    <col min="10503" max="10503" width="8.85546875" style="37" customWidth="1"/>
    <col min="10504" max="10504" width="9.5703125" style="37" customWidth="1"/>
    <col min="10505" max="10505" width="10" style="37" customWidth="1"/>
    <col min="10506" max="10757" width="9.140625" style="37"/>
    <col min="10758" max="10758" width="10.28515625" style="37" customWidth="1"/>
    <col min="10759" max="10759" width="8.85546875" style="37" customWidth="1"/>
    <col min="10760" max="10760" width="9.5703125" style="37" customWidth="1"/>
    <col min="10761" max="10761" width="10" style="37" customWidth="1"/>
    <col min="10762" max="11013" width="9.140625" style="37"/>
    <col min="11014" max="11014" width="10.28515625" style="37" customWidth="1"/>
    <col min="11015" max="11015" width="8.85546875" style="37" customWidth="1"/>
    <col min="11016" max="11016" width="9.5703125" style="37" customWidth="1"/>
    <col min="11017" max="11017" width="10" style="37" customWidth="1"/>
    <col min="11018" max="11269" width="9.140625" style="37"/>
    <col min="11270" max="11270" width="10.28515625" style="37" customWidth="1"/>
    <col min="11271" max="11271" width="8.85546875" style="37" customWidth="1"/>
    <col min="11272" max="11272" width="9.5703125" style="37" customWidth="1"/>
    <col min="11273" max="11273" width="10" style="37" customWidth="1"/>
    <col min="11274" max="11525" width="9.140625" style="37"/>
    <col min="11526" max="11526" width="10.28515625" style="37" customWidth="1"/>
    <col min="11527" max="11527" width="8.85546875" style="37" customWidth="1"/>
    <col min="11528" max="11528" width="9.5703125" style="37" customWidth="1"/>
    <col min="11529" max="11529" width="10" style="37" customWidth="1"/>
    <col min="11530" max="11781" width="9.140625" style="37"/>
    <col min="11782" max="11782" width="10.28515625" style="37" customWidth="1"/>
    <col min="11783" max="11783" width="8.85546875" style="37" customWidth="1"/>
    <col min="11784" max="11784" width="9.5703125" style="37" customWidth="1"/>
    <col min="11785" max="11785" width="10" style="37" customWidth="1"/>
    <col min="11786" max="12037" width="9.140625" style="37"/>
    <col min="12038" max="12038" width="10.28515625" style="37" customWidth="1"/>
    <col min="12039" max="12039" width="8.85546875" style="37" customWidth="1"/>
    <col min="12040" max="12040" width="9.5703125" style="37" customWidth="1"/>
    <col min="12041" max="12041" width="10" style="37" customWidth="1"/>
    <col min="12042" max="12293" width="9.140625" style="37"/>
    <col min="12294" max="12294" width="10.28515625" style="37" customWidth="1"/>
    <col min="12295" max="12295" width="8.85546875" style="37" customWidth="1"/>
    <col min="12296" max="12296" width="9.5703125" style="37" customWidth="1"/>
    <col min="12297" max="12297" width="10" style="37" customWidth="1"/>
    <col min="12298" max="12549" width="9.140625" style="37"/>
    <col min="12550" max="12550" width="10.28515625" style="37" customWidth="1"/>
    <col min="12551" max="12551" width="8.85546875" style="37" customWidth="1"/>
    <col min="12552" max="12552" width="9.5703125" style="37" customWidth="1"/>
    <col min="12553" max="12553" width="10" style="37" customWidth="1"/>
    <col min="12554" max="12805" width="9.140625" style="37"/>
    <col min="12806" max="12806" width="10.28515625" style="37" customWidth="1"/>
    <col min="12807" max="12807" width="8.85546875" style="37" customWidth="1"/>
    <col min="12808" max="12808" width="9.5703125" style="37" customWidth="1"/>
    <col min="12809" max="12809" width="10" style="37" customWidth="1"/>
    <col min="12810" max="13061" width="9.140625" style="37"/>
    <col min="13062" max="13062" width="10.28515625" style="37" customWidth="1"/>
    <col min="13063" max="13063" width="8.85546875" style="37" customWidth="1"/>
    <col min="13064" max="13064" width="9.5703125" style="37" customWidth="1"/>
    <col min="13065" max="13065" width="10" style="37" customWidth="1"/>
    <col min="13066" max="13317" width="9.140625" style="37"/>
    <col min="13318" max="13318" width="10.28515625" style="37" customWidth="1"/>
    <col min="13319" max="13319" width="8.85546875" style="37" customWidth="1"/>
    <col min="13320" max="13320" width="9.5703125" style="37" customWidth="1"/>
    <col min="13321" max="13321" width="10" style="37" customWidth="1"/>
    <col min="13322" max="13573" width="9.140625" style="37"/>
    <col min="13574" max="13574" width="10.28515625" style="37" customWidth="1"/>
    <col min="13575" max="13575" width="8.85546875" style="37" customWidth="1"/>
    <col min="13576" max="13576" width="9.5703125" style="37" customWidth="1"/>
    <col min="13577" max="13577" width="10" style="37" customWidth="1"/>
    <col min="13578" max="13829" width="9.140625" style="37"/>
    <col min="13830" max="13830" width="10.28515625" style="37" customWidth="1"/>
    <col min="13831" max="13831" width="8.85546875" style="37" customWidth="1"/>
    <col min="13832" max="13832" width="9.5703125" style="37" customWidth="1"/>
    <col min="13833" max="13833" width="10" style="37" customWidth="1"/>
    <col min="13834" max="14085" width="9.140625" style="37"/>
    <col min="14086" max="14086" width="10.28515625" style="37" customWidth="1"/>
    <col min="14087" max="14087" width="8.85546875" style="37" customWidth="1"/>
    <col min="14088" max="14088" width="9.5703125" style="37" customWidth="1"/>
    <col min="14089" max="14089" width="10" style="37" customWidth="1"/>
    <col min="14090" max="14341" width="9.140625" style="37"/>
    <col min="14342" max="14342" width="10.28515625" style="37" customWidth="1"/>
    <col min="14343" max="14343" width="8.85546875" style="37" customWidth="1"/>
    <col min="14344" max="14344" width="9.5703125" style="37" customWidth="1"/>
    <col min="14345" max="14345" width="10" style="37" customWidth="1"/>
    <col min="14346" max="14597" width="9.140625" style="37"/>
    <col min="14598" max="14598" width="10.28515625" style="37" customWidth="1"/>
    <col min="14599" max="14599" width="8.85546875" style="37" customWidth="1"/>
    <col min="14600" max="14600" width="9.5703125" style="37" customWidth="1"/>
    <col min="14601" max="14601" width="10" style="37" customWidth="1"/>
    <col min="14602" max="14853" width="9.140625" style="37"/>
    <col min="14854" max="14854" width="10.28515625" style="37" customWidth="1"/>
    <col min="14855" max="14855" width="8.85546875" style="37" customWidth="1"/>
    <col min="14856" max="14856" width="9.5703125" style="37" customWidth="1"/>
    <col min="14857" max="14857" width="10" style="37" customWidth="1"/>
    <col min="14858" max="15109" width="9.140625" style="37"/>
    <col min="15110" max="15110" width="10.28515625" style="37" customWidth="1"/>
    <col min="15111" max="15111" width="8.85546875" style="37" customWidth="1"/>
    <col min="15112" max="15112" width="9.5703125" style="37" customWidth="1"/>
    <col min="15113" max="15113" width="10" style="37" customWidth="1"/>
    <col min="15114" max="15365" width="9.140625" style="37"/>
    <col min="15366" max="15366" width="10.28515625" style="37" customWidth="1"/>
    <col min="15367" max="15367" width="8.85546875" style="37" customWidth="1"/>
    <col min="15368" max="15368" width="9.5703125" style="37" customWidth="1"/>
    <col min="15369" max="15369" width="10" style="37" customWidth="1"/>
    <col min="15370" max="15621" width="9.140625" style="37"/>
    <col min="15622" max="15622" width="10.28515625" style="37" customWidth="1"/>
    <col min="15623" max="15623" width="8.85546875" style="37" customWidth="1"/>
    <col min="15624" max="15624" width="9.5703125" style="37" customWidth="1"/>
    <col min="15625" max="15625" width="10" style="37" customWidth="1"/>
    <col min="15626" max="15877" width="9.140625" style="37"/>
    <col min="15878" max="15878" width="10.28515625" style="37" customWidth="1"/>
    <col min="15879" max="15879" width="8.85546875" style="37" customWidth="1"/>
    <col min="15880" max="15880" width="9.5703125" style="37" customWidth="1"/>
    <col min="15881" max="15881" width="10" style="37" customWidth="1"/>
    <col min="15882" max="16133" width="9.140625" style="37"/>
    <col min="16134" max="16134" width="10.28515625" style="37" customWidth="1"/>
    <col min="16135" max="16135" width="8.85546875" style="37" customWidth="1"/>
    <col min="16136" max="16136" width="9.5703125" style="37" customWidth="1"/>
    <col min="16137" max="16137" width="10" style="37" customWidth="1"/>
    <col min="16138" max="16384" width="9.140625" style="37"/>
  </cols>
  <sheetData>
    <row r="1" spans="1:9" x14ac:dyDescent="0.2">
      <c r="A1" s="276" t="s">
        <v>0</v>
      </c>
      <c r="B1" s="276"/>
      <c r="C1" s="276"/>
      <c r="D1" s="276"/>
      <c r="E1" s="276"/>
      <c r="F1" s="276"/>
      <c r="G1" s="276"/>
      <c r="H1" s="276"/>
      <c r="I1" s="276"/>
    </row>
    <row r="2" spans="1:9" x14ac:dyDescent="0.2">
      <c r="A2" s="277" t="s">
        <v>265</v>
      </c>
      <c r="B2" s="277"/>
      <c r="C2" s="277"/>
      <c r="D2" s="277"/>
      <c r="E2" s="277"/>
      <c r="F2" s="277"/>
      <c r="G2" s="277"/>
      <c r="H2" s="277"/>
    </row>
    <row r="3" spans="1:9" s="96" customFormat="1" x14ac:dyDescent="0.2">
      <c r="A3" s="248" t="s">
        <v>220</v>
      </c>
      <c r="B3" s="248"/>
      <c r="C3" s="248"/>
      <c r="D3" s="248"/>
      <c r="E3" s="248"/>
      <c r="F3" s="248"/>
      <c r="G3" s="248"/>
      <c r="H3" s="248"/>
      <c r="I3" s="248"/>
    </row>
    <row r="4" spans="1:9" ht="13.5" thickBot="1" x14ac:dyDescent="0.25">
      <c r="G4" s="48" t="s">
        <v>19</v>
      </c>
      <c r="H4" s="48" t="s">
        <v>19</v>
      </c>
      <c r="I4" s="49" t="s">
        <v>19</v>
      </c>
    </row>
    <row r="5" spans="1:9" ht="13.5" thickBot="1" x14ac:dyDescent="0.25">
      <c r="A5" s="252" t="s">
        <v>115</v>
      </c>
      <c r="B5" s="252"/>
      <c r="C5" s="252"/>
      <c r="D5" s="252"/>
      <c r="E5" s="252"/>
      <c r="F5" s="252"/>
      <c r="G5" s="252"/>
      <c r="I5" s="50">
        <f>'Balance Sheet'!G41</f>
        <v>289522.05999999994</v>
      </c>
    </row>
    <row r="7" spans="1:9" x14ac:dyDescent="0.2">
      <c r="A7" s="37" t="s">
        <v>74</v>
      </c>
      <c r="B7" s="36" t="s">
        <v>23</v>
      </c>
    </row>
    <row r="8" spans="1:9" x14ac:dyDescent="0.2">
      <c r="B8" s="37" t="s">
        <v>75</v>
      </c>
      <c r="G8" s="46">
        <f>'Balance Sheet'!G12</f>
        <v>3164.77</v>
      </c>
    </row>
    <row r="9" spans="1:9" x14ac:dyDescent="0.2">
      <c r="H9" s="99"/>
    </row>
    <row r="10" spans="1:9" s="122" customFormat="1" x14ac:dyDescent="0.2">
      <c r="G10" s="46"/>
      <c r="H10" s="51">
        <f>G8</f>
        <v>3164.77</v>
      </c>
      <c r="I10" s="47"/>
    </row>
    <row r="12" spans="1:9" s="15" customFormat="1" x14ac:dyDescent="0.2">
      <c r="A12" s="251" t="s">
        <v>76</v>
      </c>
      <c r="B12" s="251"/>
      <c r="G12" s="52"/>
      <c r="H12" s="52"/>
      <c r="I12" s="53">
        <f>H9+H10</f>
        <v>3164.77</v>
      </c>
    </row>
    <row r="14" spans="1:9" x14ac:dyDescent="0.2">
      <c r="A14" s="37" t="s">
        <v>77</v>
      </c>
      <c r="B14" s="36" t="s">
        <v>29</v>
      </c>
      <c r="H14" s="208"/>
      <c r="I14" s="209"/>
    </row>
    <row r="15" spans="1:9" x14ac:dyDescent="0.2">
      <c r="B15" s="69" t="s">
        <v>162</v>
      </c>
      <c r="H15" s="46">
        <v>4456</v>
      </c>
    </row>
    <row r="16" spans="1:9" s="160" customFormat="1" x14ac:dyDescent="0.2">
      <c r="B16" s="69" t="s">
        <v>221</v>
      </c>
      <c r="G16" s="46"/>
      <c r="H16" s="46">
        <v>4780.8</v>
      </c>
    </row>
    <row r="17" spans="2:9" s="160" customFormat="1" x14ac:dyDescent="0.2">
      <c r="B17" s="69" t="s">
        <v>222</v>
      </c>
      <c r="G17" s="46"/>
      <c r="H17" s="46">
        <v>1080</v>
      </c>
    </row>
    <row r="18" spans="2:9" s="166" customFormat="1" x14ac:dyDescent="0.2">
      <c r="B18" s="69" t="s">
        <v>223</v>
      </c>
      <c r="G18" s="46"/>
      <c r="H18" s="46">
        <v>47.76</v>
      </c>
    </row>
    <row r="19" spans="2:9" s="160" customFormat="1" x14ac:dyDescent="0.2">
      <c r="B19" s="69" t="s">
        <v>224</v>
      </c>
      <c r="G19" s="46"/>
      <c r="H19" s="46">
        <v>6</v>
      </c>
    </row>
    <row r="20" spans="2:9" s="166" customFormat="1" x14ac:dyDescent="0.2">
      <c r="B20" s="69" t="s">
        <v>121</v>
      </c>
      <c r="G20" s="46"/>
      <c r="H20" s="46">
        <v>221.01</v>
      </c>
    </row>
    <row r="21" spans="2:9" x14ac:dyDescent="0.2">
      <c r="H21" s="57">
        <f>SUM(H15:H20)</f>
        <v>10591.57</v>
      </c>
      <c r="I21" s="46"/>
    </row>
    <row r="22" spans="2:9" x14ac:dyDescent="0.2">
      <c r="I22" s="99"/>
    </row>
    <row r="23" spans="2:9" x14ac:dyDescent="0.2">
      <c r="B23" s="36" t="s">
        <v>28</v>
      </c>
    </row>
    <row r="24" spans="2:9" x14ac:dyDescent="0.2">
      <c r="B24" s="54" t="s">
        <v>225</v>
      </c>
      <c r="G24" s="46">
        <v>300</v>
      </c>
    </row>
    <row r="25" spans="2:9" x14ac:dyDescent="0.2">
      <c r="B25" s="55" t="s">
        <v>226</v>
      </c>
      <c r="G25" s="46">
        <v>150</v>
      </c>
    </row>
    <row r="26" spans="2:9" x14ac:dyDescent="0.2">
      <c r="B26" s="56" t="s">
        <v>227</v>
      </c>
      <c r="G26" s="46">
        <v>250</v>
      </c>
    </row>
    <row r="27" spans="2:9" s="122" customFormat="1" x14ac:dyDescent="0.2">
      <c r="B27" s="56" t="s">
        <v>228</v>
      </c>
      <c r="G27" s="46">
        <v>14.76</v>
      </c>
      <c r="H27" s="99"/>
      <c r="I27" s="47"/>
    </row>
    <row r="28" spans="2:9" s="217" customFormat="1" x14ac:dyDescent="0.2">
      <c r="B28" s="56" t="s">
        <v>229</v>
      </c>
      <c r="G28" s="46">
        <v>14.02</v>
      </c>
      <c r="H28" s="99"/>
      <c r="I28" s="47"/>
    </row>
    <row r="29" spans="2:9" s="217" customFormat="1" x14ac:dyDescent="0.2">
      <c r="B29" s="56" t="s">
        <v>230</v>
      </c>
      <c r="G29" s="46">
        <v>33.33</v>
      </c>
      <c r="H29" s="99"/>
      <c r="I29" s="47"/>
    </row>
    <row r="30" spans="2:9" s="217" customFormat="1" x14ac:dyDescent="0.2">
      <c r="B30" s="56" t="s">
        <v>231</v>
      </c>
      <c r="G30" s="46">
        <v>172.31</v>
      </c>
      <c r="H30" s="99"/>
      <c r="I30" s="47"/>
    </row>
    <row r="31" spans="2:9" s="217" customFormat="1" x14ac:dyDescent="0.2">
      <c r="B31" s="56" t="s">
        <v>232</v>
      </c>
      <c r="G31" s="46">
        <v>95</v>
      </c>
      <c r="H31" s="99"/>
      <c r="I31" s="47"/>
    </row>
    <row r="32" spans="2:9" s="217" customFormat="1" x14ac:dyDescent="0.2">
      <c r="B32" s="56" t="s">
        <v>244</v>
      </c>
      <c r="G32" s="46">
        <v>180</v>
      </c>
      <c r="H32" s="99"/>
      <c r="I32" s="47"/>
    </row>
    <row r="33" spans="1:12" s="89" customFormat="1" x14ac:dyDescent="0.2">
      <c r="B33" s="56"/>
      <c r="G33" s="46"/>
      <c r="H33" s="51">
        <f>G24+G25+G26+G27+G28+G29+G30+G31+G32</f>
        <v>1209.42</v>
      </c>
      <c r="I33" s="47"/>
    </row>
    <row r="34" spans="1:12" x14ac:dyDescent="0.2">
      <c r="L34" s="46"/>
    </row>
    <row r="35" spans="1:12" s="15" customFormat="1" x14ac:dyDescent="0.2">
      <c r="A35" s="251" t="s">
        <v>78</v>
      </c>
      <c r="B35" s="251"/>
      <c r="G35" s="52"/>
      <c r="H35" s="52"/>
      <c r="I35" s="53">
        <f>H21+H33</f>
        <v>11800.99</v>
      </c>
      <c r="J35" s="67"/>
    </row>
    <row r="36" spans="1:12" ht="13.5" thickBot="1" x14ac:dyDescent="0.25"/>
    <row r="37" spans="1:12" s="15" customFormat="1" ht="13.5" thickBot="1" x14ac:dyDescent="0.25">
      <c r="A37" s="15" t="s">
        <v>116</v>
      </c>
      <c r="G37" s="52"/>
      <c r="H37" s="52"/>
      <c r="I37" s="50">
        <f>I5-I12+I35</f>
        <v>298158.27999999991</v>
      </c>
      <c r="J37" s="67"/>
      <c r="K37" s="68"/>
      <c r="L37" s="67"/>
    </row>
    <row r="38" spans="1:12" x14ac:dyDescent="0.2">
      <c r="K38" s="60"/>
    </row>
    <row r="39" spans="1:12" x14ac:dyDescent="0.2">
      <c r="I39" s="209" t="s">
        <v>141</v>
      </c>
    </row>
  </sheetData>
  <mergeCells count="6">
    <mergeCell ref="A1:I1"/>
    <mergeCell ref="A35:B35"/>
    <mergeCell ref="A2:H2"/>
    <mergeCell ref="A5:G5"/>
    <mergeCell ref="A12:B12"/>
    <mergeCell ref="A3:I3"/>
  </mergeCells>
  <pageMargins left="0.7" right="0.7" top="0.75" bottom="0.75" header="0.3" footer="0.3"/>
  <pageSetup paperSize="9" scale="98" orientation="portrait" r:id="rId1"/>
  <headerFooter>
    <oddFooter>&amp;C9 of 10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83"/>
  <sheetViews>
    <sheetView tabSelected="1" view="pageLayout" zoomScaleNormal="100" workbookViewId="0">
      <selection activeCell="E26" sqref="E26"/>
    </sheetView>
  </sheetViews>
  <sheetFormatPr defaultColWidth="9.140625" defaultRowHeight="12.75" x14ac:dyDescent="0.2"/>
  <cols>
    <col min="1" max="1" width="33.5703125" style="59" customWidth="1"/>
    <col min="2" max="2" width="15.5703125" style="59" customWidth="1"/>
    <col min="3" max="3" width="15.28515625" style="59" customWidth="1"/>
    <col min="4" max="4" width="10.5703125" style="31" bestFit="1" customWidth="1"/>
    <col min="5" max="5" width="16.140625" style="31" customWidth="1"/>
    <col min="6" max="6" width="20.7109375" style="59" customWidth="1"/>
    <col min="7" max="16384" width="9.140625" style="59"/>
  </cols>
  <sheetData>
    <row r="1" spans="1:6" x14ac:dyDescent="0.2">
      <c r="A1" s="241" t="s">
        <v>0</v>
      </c>
      <c r="B1" s="241"/>
      <c r="C1" s="241"/>
      <c r="D1" s="241"/>
      <c r="E1" s="241"/>
      <c r="F1" s="241"/>
    </row>
    <row r="2" spans="1:6" s="106" customFormat="1" x14ac:dyDescent="0.2">
      <c r="A2" s="123"/>
      <c r="B2" s="123"/>
      <c r="C2" s="123"/>
      <c r="D2" s="123"/>
      <c r="E2" s="123"/>
      <c r="F2" s="123"/>
    </row>
    <row r="3" spans="1:6" x14ac:dyDescent="0.2">
      <c r="A3" s="242" t="s">
        <v>218</v>
      </c>
      <c r="B3" s="242"/>
      <c r="C3" s="242"/>
      <c r="D3" s="242"/>
      <c r="E3" s="242"/>
      <c r="F3" s="242"/>
    </row>
    <row r="4" spans="1:6" x14ac:dyDescent="0.2">
      <c r="A4" s="122"/>
      <c r="B4" s="122"/>
      <c r="C4" s="31"/>
      <c r="F4" s="122"/>
    </row>
    <row r="5" spans="1:6" x14ac:dyDescent="0.2">
      <c r="A5" s="61" t="s">
        <v>49</v>
      </c>
      <c r="B5" s="62"/>
      <c r="C5" s="31"/>
      <c r="F5" s="122"/>
    </row>
    <row r="6" spans="1:6" x14ac:dyDescent="0.2">
      <c r="A6" s="122"/>
      <c r="B6" s="122"/>
      <c r="C6" s="31"/>
      <c r="F6" s="75"/>
    </row>
    <row r="7" spans="1:6" x14ac:dyDescent="0.2">
      <c r="A7" s="122" t="s">
        <v>50</v>
      </c>
      <c r="B7" s="75" t="s">
        <v>51</v>
      </c>
      <c r="C7" s="32"/>
      <c r="D7" s="32" t="s">
        <v>52</v>
      </c>
      <c r="E7" s="32"/>
      <c r="F7" s="124" t="s">
        <v>53</v>
      </c>
    </row>
    <row r="8" spans="1:6" x14ac:dyDescent="0.2">
      <c r="A8" s="122"/>
      <c r="B8" s="122"/>
      <c r="C8" s="77">
        <v>43921</v>
      </c>
      <c r="D8" s="32" t="s">
        <v>54</v>
      </c>
      <c r="E8" s="77">
        <v>44286</v>
      </c>
      <c r="F8" s="75"/>
    </row>
    <row r="9" spans="1:6" x14ac:dyDescent="0.2">
      <c r="A9" s="122"/>
      <c r="B9" s="122"/>
      <c r="C9" s="78" t="s">
        <v>19</v>
      </c>
      <c r="D9" s="32" t="s">
        <v>55</v>
      </c>
      <c r="E9" s="78" t="s">
        <v>19</v>
      </c>
      <c r="F9" s="75"/>
    </row>
    <row r="10" spans="1:6" x14ac:dyDescent="0.2">
      <c r="A10" s="15" t="s">
        <v>56</v>
      </c>
      <c r="B10" s="122"/>
      <c r="C10" s="31"/>
      <c r="D10" s="32" t="s">
        <v>19</v>
      </c>
      <c r="F10" s="75"/>
    </row>
    <row r="11" spans="1:6" x14ac:dyDescent="0.2">
      <c r="A11" s="122" t="s">
        <v>57</v>
      </c>
      <c r="B11" s="122">
        <v>1981</v>
      </c>
      <c r="C11" s="31">
        <v>1</v>
      </c>
      <c r="E11" s="31">
        <v>1</v>
      </c>
      <c r="F11" s="76" t="s">
        <v>128</v>
      </c>
    </row>
    <row r="12" spans="1:6" x14ac:dyDescent="0.2">
      <c r="A12" s="122" t="s">
        <v>58</v>
      </c>
      <c r="B12" s="122"/>
      <c r="C12" s="31">
        <v>1</v>
      </c>
      <c r="E12" s="31">
        <v>1</v>
      </c>
      <c r="F12" s="76" t="s">
        <v>128</v>
      </c>
    </row>
    <row r="13" spans="1:6" x14ac:dyDescent="0.2">
      <c r="A13" s="122"/>
      <c r="B13" s="122"/>
      <c r="C13" s="31"/>
      <c r="F13" s="75"/>
    </row>
    <row r="14" spans="1:6" x14ac:dyDescent="0.2">
      <c r="A14" s="15" t="s">
        <v>59</v>
      </c>
      <c r="B14" s="122"/>
      <c r="C14" s="31"/>
      <c r="F14" s="75"/>
    </row>
    <row r="15" spans="1:6" x14ac:dyDescent="0.2">
      <c r="A15" s="5" t="s">
        <v>84</v>
      </c>
      <c r="B15" s="122">
        <v>2012</v>
      </c>
      <c r="C15" s="31">
        <v>8000</v>
      </c>
      <c r="E15" s="31">
        <v>8000</v>
      </c>
      <c r="F15" s="75" t="s">
        <v>85</v>
      </c>
    </row>
    <row r="16" spans="1:6" x14ac:dyDescent="0.2">
      <c r="A16" s="5" t="s">
        <v>60</v>
      </c>
      <c r="B16" s="122">
        <v>2011</v>
      </c>
      <c r="C16" s="31">
        <v>6712.5</v>
      </c>
      <c r="E16" s="31">
        <v>6712.5</v>
      </c>
      <c r="F16" s="75" t="s">
        <v>63</v>
      </c>
    </row>
    <row r="17" spans="1:6" x14ac:dyDescent="0.2">
      <c r="A17" s="122" t="s">
        <v>60</v>
      </c>
      <c r="B17" s="122">
        <v>1977</v>
      </c>
      <c r="C17" s="31">
        <v>7523.33</v>
      </c>
      <c r="E17" s="31">
        <v>7523.33</v>
      </c>
      <c r="F17" s="75" t="s">
        <v>86</v>
      </c>
    </row>
    <row r="18" spans="1:6" x14ac:dyDescent="0.2">
      <c r="A18" s="122" t="s">
        <v>61</v>
      </c>
      <c r="B18" s="122">
        <v>1984</v>
      </c>
      <c r="C18" s="31">
        <v>3762.2</v>
      </c>
      <c r="E18" s="31">
        <v>3762.2</v>
      </c>
      <c r="F18" s="75" t="s">
        <v>86</v>
      </c>
    </row>
    <row r="19" spans="1:6" x14ac:dyDescent="0.2">
      <c r="A19" s="122" t="s">
        <v>61</v>
      </c>
      <c r="B19" s="122">
        <v>1988</v>
      </c>
      <c r="C19" s="31">
        <v>3762.2</v>
      </c>
      <c r="E19" s="31">
        <v>3762.2</v>
      </c>
      <c r="F19" s="75" t="s">
        <v>86</v>
      </c>
    </row>
    <row r="20" spans="1:6" x14ac:dyDescent="0.2">
      <c r="A20" s="69" t="s">
        <v>157</v>
      </c>
      <c r="B20" s="122"/>
      <c r="C20" s="31"/>
      <c r="F20" s="75" t="s">
        <v>86</v>
      </c>
    </row>
    <row r="21" spans="1:6" s="160" customFormat="1" x14ac:dyDescent="0.2">
      <c r="A21" s="143" t="s">
        <v>155</v>
      </c>
      <c r="B21" s="160">
        <v>2018</v>
      </c>
      <c r="C21" s="31">
        <v>1060</v>
      </c>
      <c r="D21" s="31"/>
      <c r="E21" s="31">
        <v>1060</v>
      </c>
      <c r="F21" s="76" t="s">
        <v>63</v>
      </c>
    </row>
    <row r="22" spans="1:6" x14ac:dyDescent="0.2">
      <c r="A22" s="122" t="s">
        <v>62</v>
      </c>
      <c r="B22" s="122">
        <v>2010</v>
      </c>
      <c r="C22" s="31">
        <v>1545</v>
      </c>
      <c r="E22" s="31">
        <v>1545</v>
      </c>
      <c r="F22" s="75" t="s">
        <v>63</v>
      </c>
    </row>
    <row r="23" spans="1:6" s="133" customFormat="1" x14ac:dyDescent="0.2">
      <c r="A23" s="143" t="s">
        <v>127</v>
      </c>
      <c r="C23" s="31">
        <v>69</v>
      </c>
      <c r="D23" s="31"/>
      <c r="E23" s="31">
        <v>69</v>
      </c>
      <c r="F23" s="76" t="s">
        <v>128</v>
      </c>
    </row>
    <row r="24" spans="1:6" s="196" customFormat="1" x14ac:dyDescent="0.2">
      <c r="A24" s="143" t="s">
        <v>167</v>
      </c>
      <c r="B24" s="196">
        <v>2019</v>
      </c>
      <c r="C24" s="31">
        <v>2000</v>
      </c>
      <c r="D24" s="31"/>
      <c r="E24" s="31">
        <v>2000</v>
      </c>
      <c r="F24" s="76" t="s">
        <v>168</v>
      </c>
    </row>
    <row r="25" spans="1:6" x14ac:dyDescent="0.2">
      <c r="A25" s="122"/>
      <c r="B25" s="122"/>
      <c r="C25" s="31"/>
      <c r="F25" s="75"/>
    </row>
    <row r="26" spans="1:6" s="74" customFormat="1" x14ac:dyDescent="0.2">
      <c r="A26" s="15" t="s">
        <v>99</v>
      </c>
      <c r="B26" s="122"/>
      <c r="C26" s="31"/>
      <c r="D26" s="31"/>
      <c r="E26" s="31"/>
      <c r="F26" s="75"/>
    </row>
    <row r="27" spans="1:6" s="74" customFormat="1" x14ac:dyDescent="0.2">
      <c r="A27" s="5" t="s">
        <v>100</v>
      </c>
      <c r="B27" s="122">
        <v>2013</v>
      </c>
      <c r="C27" s="31">
        <v>53998.6</v>
      </c>
      <c r="D27" s="31"/>
      <c r="E27" s="31">
        <v>53998.6</v>
      </c>
      <c r="F27" s="76" t="s">
        <v>63</v>
      </c>
    </row>
    <row r="28" spans="1:6" s="74" customFormat="1" x14ac:dyDescent="0.2">
      <c r="A28" s="5" t="s">
        <v>101</v>
      </c>
      <c r="B28" s="76">
        <v>2007</v>
      </c>
      <c r="C28" s="31">
        <v>25828.39</v>
      </c>
      <c r="D28" s="31"/>
      <c r="E28" s="31">
        <v>25828.39</v>
      </c>
      <c r="F28" s="76" t="s">
        <v>63</v>
      </c>
    </row>
    <row r="29" spans="1:6" s="74" customFormat="1" x14ac:dyDescent="0.2">
      <c r="A29" s="5" t="s">
        <v>102</v>
      </c>
      <c r="B29" s="122"/>
      <c r="C29" s="31">
        <v>9120</v>
      </c>
      <c r="D29" s="31"/>
      <c r="E29" s="31">
        <v>9120</v>
      </c>
      <c r="F29" s="76" t="s">
        <v>103</v>
      </c>
    </row>
    <row r="30" spans="1:6" s="160" customFormat="1" x14ac:dyDescent="0.2">
      <c r="A30" s="5"/>
      <c r="C30" s="31"/>
      <c r="D30" s="31"/>
      <c r="E30" s="31"/>
      <c r="F30" s="76"/>
    </row>
    <row r="31" spans="1:6" s="160" customFormat="1" x14ac:dyDescent="0.2">
      <c r="A31" s="15" t="s">
        <v>145</v>
      </c>
      <c r="C31" s="31"/>
      <c r="D31" s="31"/>
      <c r="E31" s="31"/>
      <c r="F31" s="76"/>
    </row>
    <row r="32" spans="1:6" s="160" customFormat="1" x14ac:dyDescent="0.2">
      <c r="A32" s="5" t="s">
        <v>156</v>
      </c>
      <c r="B32" s="160">
        <v>2018</v>
      </c>
      <c r="C32" s="31">
        <v>16548</v>
      </c>
      <c r="D32" s="31"/>
      <c r="E32" s="31">
        <v>16548</v>
      </c>
      <c r="F32" s="76" t="s">
        <v>63</v>
      </c>
    </row>
    <row r="33" spans="1:6" s="160" customFormat="1" x14ac:dyDescent="0.2">
      <c r="A33" s="5"/>
      <c r="C33" s="31"/>
      <c r="D33" s="31"/>
      <c r="E33" s="31"/>
      <c r="F33" s="76"/>
    </row>
    <row r="34" spans="1:6" x14ac:dyDescent="0.2">
      <c r="A34" s="122"/>
      <c r="B34" s="122"/>
      <c r="C34" s="31"/>
      <c r="F34" s="75"/>
    </row>
    <row r="35" spans="1:6" x14ac:dyDescent="0.2">
      <c r="A35" s="15" t="s">
        <v>64</v>
      </c>
      <c r="B35" s="122"/>
      <c r="C35" s="31"/>
      <c r="F35" s="75"/>
    </row>
    <row r="36" spans="1:6" x14ac:dyDescent="0.2">
      <c r="A36" s="122" t="s">
        <v>65</v>
      </c>
      <c r="B36" s="122">
        <v>1993</v>
      </c>
      <c r="C36" s="31">
        <v>3224.28</v>
      </c>
      <c r="E36" s="31">
        <v>3224.28</v>
      </c>
      <c r="F36" s="75" t="s">
        <v>86</v>
      </c>
    </row>
    <row r="37" spans="1:6" ht="15" x14ac:dyDescent="0.25">
      <c r="A37" s="122" t="s">
        <v>122</v>
      </c>
      <c r="B37" s="122">
        <v>2015</v>
      </c>
      <c r="C37" s="46">
        <v>1</v>
      </c>
      <c r="D37" s="46"/>
      <c r="E37" s="46">
        <v>1</v>
      </c>
      <c r="F37" s="76" t="s">
        <v>128</v>
      </c>
    </row>
    <row r="38" spans="1:6" x14ac:dyDescent="0.2">
      <c r="A38" s="122"/>
      <c r="B38" s="122"/>
      <c r="C38" s="31"/>
      <c r="F38" s="75"/>
    </row>
    <row r="39" spans="1:6" x14ac:dyDescent="0.2">
      <c r="A39" s="15" t="s">
        <v>66</v>
      </c>
      <c r="B39" s="122"/>
      <c r="C39" s="31"/>
      <c r="F39" s="75"/>
    </row>
    <row r="40" spans="1:6" x14ac:dyDescent="0.2">
      <c r="A40" s="122" t="s">
        <v>67</v>
      </c>
      <c r="B40" s="122">
        <v>1924</v>
      </c>
      <c r="C40" s="31">
        <v>4300.12</v>
      </c>
      <c r="E40" s="31">
        <v>4300.12</v>
      </c>
      <c r="F40" s="75" t="s">
        <v>86</v>
      </c>
    </row>
    <row r="41" spans="1:6" x14ac:dyDescent="0.2">
      <c r="A41" s="122"/>
      <c r="B41" s="122"/>
      <c r="C41" s="31"/>
      <c r="F41" s="75"/>
    </row>
    <row r="42" spans="1:6" x14ac:dyDescent="0.2">
      <c r="A42" s="15" t="s">
        <v>68</v>
      </c>
      <c r="B42" s="122"/>
      <c r="C42" s="31"/>
      <c r="F42" s="75"/>
    </row>
    <row r="43" spans="1:6" x14ac:dyDescent="0.2">
      <c r="A43" s="69" t="s">
        <v>104</v>
      </c>
      <c r="B43" s="122">
        <v>2010</v>
      </c>
      <c r="C43" s="31">
        <v>938.37</v>
      </c>
      <c r="E43" s="31">
        <v>938.37</v>
      </c>
      <c r="F43" s="75" t="s">
        <v>86</v>
      </c>
    </row>
    <row r="44" spans="1:6" s="166" customFormat="1" x14ac:dyDescent="0.2">
      <c r="A44" s="69" t="s">
        <v>163</v>
      </c>
      <c r="B44" s="166">
        <v>2018</v>
      </c>
      <c r="C44" s="31">
        <v>1254.4000000000001</v>
      </c>
      <c r="D44" s="31"/>
      <c r="E44" s="31">
        <v>1254.4000000000001</v>
      </c>
      <c r="F44" s="76" t="s">
        <v>63</v>
      </c>
    </row>
    <row r="45" spans="1:6" s="152" customFormat="1" x14ac:dyDescent="0.2">
      <c r="A45" s="69"/>
      <c r="C45" s="31"/>
      <c r="D45" s="31"/>
      <c r="E45" s="31"/>
      <c r="F45" s="75"/>
    </row>
    <row r="46" spans="1:6" s="152" customFormat="1" x14ac:dyDescent="0.2">
      <c r="A46" s="17" t="s">
        <v>142</v>
      </c>
      <c r="C46" s="31"/>
      <c r="D46" s="31"/>
      <c r="E46" s="31"/>
      <c r="F46" s="75"/>
    </row>
    <row r="47" spans="1:6" s="152" customFormat="1" x14ac:dyDescent="0.2">
      <c r="A47" s="69" t="s">
        <v>143</v>
      </c>
      <c r="B47" s="152">
        <v>2017</v>
      </c>
      <c r="C47" s="31">
        <v>5200</v>
      </c>
      <c r="D47" s="31"/>
      <c r="E47" s="31">
        <v>5200</v>
      </c>
      <c r="F47" s="76" t="s">
        <v>63</v>
      </c>
    </row>
    <row r="48" spans="1:6" s="196" customFormat="1" x14ac:dyDescent="0.2">
      <c r="A48" s="69"/>
      <c r="C48" s="31"/>
      <c r="D48" s="31"/>
      <c r="E48" s="31"/>
      <c r="F48" s="75"/>
    </row>
    <row r="49" spans="1:8" s="196" customFormat="1" x14ac:dyDescent="0.2">
      <c r="A49" s="17" t="s">
        <v>169</v>
      </c>
      <c r="C49" s="31"/>
      <c r="D49" s="31"/>
      <c r="E49" s="31"/>
      <c r="F49" s="75"/>
    </row>
    <row r="50" spans="1:8" s="196" customFormat="1" x14ac:dyDescent="0.2">
      <c r="A50" s="69" t="s">
        <v>170</v>
      </c>
      <c r="B50" s="196">
        <v>2019</v>
      </c>
      <c r="C50" s="31">
        <v>2785.85</v>
      </c>
      <c r="D50" s="31"/>
      <c r="E50" s="31">
        <v>2785.85</v>
      </c>
      <c r="F50" s="76" t="s">
        <v>63</v>
      </c>
    </row>
    <row r="51" spans="1:8" x14ac:dyDescent="0.2">
      <c r="A51" s="122"/>
      <c r="B51" s="122"/>
      <c r="C51" s="31"/>
      <c r="F51" s="75"/>
    </row>
    <row r="52" spans="1:8" x14ac:dyDescent="0.2">
      <c r="A52" s="122" t="s">
        <v>69</v>
      </c>
      <c r="B52" s="122"/>
      <c r="C52" s="31"/>
      <c r="D52" s="31">
        <f>D27+D28+D29</f>
        <v>0</v>
      </c>
      <c r="F52" s="75"/>
    </row>
    <row r="53" spans="1:8" x14ac:dyDescent="0.2">
      <c r="A53" s="15" t="s">
        <v>70</v>
      </c>
      <c r="B53" s="15"/>
      <c r="C53" s="40">
        <v>157635.24</v>
      </c>
      <c r="D53" s="31">
        <f>SUM(D11:D52)</f>
        <v>0</v>
      </c>
      <c r="E53" s="40">
        <f>SUM(E11:E52)</f>
        <v>157635.24</v>
      </c>
      <c r="F53" s="44"/>
    </row>
    <row r="54" spans="1:8" x14ac:dyDescent="0.2">
      <c r="A54" s="15"/>
      <c r="B54" s="15"/>
      <c r="C54" s="31"/>
      <c r="F54" s="45"/>
    </row>
    <row r="55" spans="1:8" x14ac:dyDescent="0.2">
      <c r="A55" s="122" t="s">
        <v>71</v>
      </c>
      <c r="B55" s="122"/>
      <c r="C55" s="183">
        <v>157635</v>
      </c>
      <c r="E55" s="183">
        <v>157635</v>
      </c>
      <c r="F55" s="75"/>
    </row>
    <row r="56" spans="1:8" x14ac:dyDescent="0.2">
      <c r="A56" s="122"/>
      <c r="B56" s="122"/>
      <c r="C56" s="31"/>
      <c r="F56" s="75"/>
    </row>
    <row r="57" spans="1:8" x14ac:dyDescent="0.2">
      <c r="A57" s="69" t="s">
        <v>87</v>
      </c>
      <c r="B57" s="69"/>
      <c r="C57" s="100"/>
      <c r="D57" s="100"/>
      <c r="E57" s="100"/>
      <c r="F57" s="76"/>
    </row>
    <row r="58" spans="1:8" x14ac:dyDescent="0.2">
      <c r="A58" s="69" t="s">
        <v>88</v>
      </c>
      <c r="B58" s="69"/>
      <c r="C58" s="100"/>
      <c r="D58" s="100"/>
      <c r="E58" s="100"/>
      <c r="F58" s="76"/>
    </row>
    <row r="59" spans="1:8" x14ac:dyDescent="0.2">
      <c r="A59" s="69" t="s">
        <v>89</v>
      </c>
      <c r="B59" s="69"/>
      <c r="C59" s="100"/>
      <c r="D59" s="100"/>
      <c r="E59" s="100"/>
      <c r="F59" s="76"/>
      <c r="H59" s="30"/>
    </row>
    <row r="60" spans="1:8" s="79" customFormat="1" x14ac:dyDescent="0.2">
      <c r="A60" s="86" t="s">
        <v>114</v>
      </c>
      <c r="B60" s="86"/>
      <c r="C60" s="88"/>
      <c r="D60" s="88"/>
      <c r="E60" s="88"/>
      <c r="F60" s="101"/>
      <c r="H60" s="30"/>
    </row>
    <row r="61" spans="1:8" s="79" customFormat="1" x14ac:dyDescent="0.2">
      <c r="A61" s="69" t="s">
        <v>107</v>
      </c>
      <c r="B61" s="69"/>
      <c r="C61" s="88"/>
      <c r="D61" s="100"/>
      <c r="E61" s="88"/>
      <c r="F61" s="101"/>
      <c r="H61" s="30"/>
    </row>
    <row r="62" spans="1:8" x14ac:dyDescent="0.2">
      <c r="A62" s="69" t="s">
        <v>108</v>
      </c>
      <c r="B62" s="69"/>
      <c r="C62" s="88"/>
      <c r="D62" s="100"/>
      <c r="E62" s="88"/>
      <c r="F62" s="101"/>
      <c r="H62" s="30"/>
    </row>
    <row r="63" spans="1:8" x14ac:dyDescent="0.2">
      <c r="A63" s="69" t="s">
        <v>123</v>
      </c>
      <c r="B63" s="86"/>
      <c r="C63" s="88"/>
      <c r="D63" s="88"/>
      <c r="E63" s="88"/>
      <c r="F63" s="101"/>
    </row>
    <row r="64" spans="1:8" x14ac:dyDescent="0.2">
      <c r="A64" s="69"/>
      <c r="B64" s="86"/>
      <c r="C64" s="88"/>
      <c r="D64" s="88"/>
      <c r="E64" s="88"/>
      <c r="F64" s="101"/>
    </row>
    <row r="65" spans="1:7" x14ac:dyDescent="0.2">
      <c r="A65" s="69" t="s">
        <v>109</v>
      </c>
      <c r="B65" s="69"/>
      <c r="C65" s="100"/>
      <c r="D65" s="100"/>
      <c r="E65" s="100"/>
      <c r="F65" s="102"/>
    </row>
    <row r="66" spans="1:7" x14ac:dyDescent="0.2">
      <c r="A66" s="69" t="s">
        <v>110</v>
      </c>
      <c r="B66" s="69"/>
      <c r="C66" s="100"/>
      <c r="D66" s="100"/>
      <c r="E66" s="100"/>
      <c r="F66" s="69"/>
    </row>
    <row r="68" spans="1:7" x14ac:dyDescent="0.2">
      <c r="A68" s="145" t="s">
        <v>129</v>
      </c>
      <c r="B68" s="144"/>
      <c r="C68" s="144"/>
      <c r="D68" s="147"/>
      <c r="E68" s="147"/>
      <c r="F68" s="144"/>
    </row>
    <row r="69" spans="1:7" ht="14.25" customHeight="1" x14ac:dyDescent="0.2">
      <c r="A69" s="149" t="s">
        <v>137</v>
      </c>
      <c r="B69" s="254" t="s">
        <v>135</v>
      </c>
      <c r="C69" s="254"/>
      <c r="D69" s="254"/>
      <c r="E69" s="254"/>
      <c r="F69" s="254"/>
      <c r="G69" s="86"/>
    </row>
    <row r="70" spans="1:7" s="141" customFormat="1" x14ac:dyDescent="0.2">
      <c r="A70" s="149"/>
      <c r="B70" s="254"/>
      <c r="C70" s="254"/>
      <c r="D70" s="254"/>
      <c r="E70" s="254"/>
      <c r="F70" s="254"/>
      <c r="G70" s="86"/>
    </row>
    <row r="71" spans="1:7" ht="15.75" customHeight="1" x14ac:dyDescent="0.2">
      <c r="A71" s="149" t="s">
        <v>127</v>
      </c>
      <c r="B71" s="253" t="s">
        <v>136</v>
      </c>
      <c r="C71" s="253"/>
      <c r="D71" s="253"/>
      <c r="E71" s="253"/>
      <c r="F71" s="253"/>
      <c r="G71" s="148"/>
    </row>
    <row r="72" spans="1:7" s="141" customFormat="1" ht="13.5" customHeight="1" x14ac:dyDescent="0.2">
      <c r="B72" s="253"/>
      <c r="C72" s="253"/>
      <c r="D72" s="253"/>
      <c r="E72" s="253"/>
      <c r="F72" s="253"/>
      <c r="G72" s="148"/>
    </row>
    <row r="73" spans="1:7" s="141" customFormat="1" x14ac:dyDescent="0.2">
      <c r="B73" s="253"/>
      <c r="C73" s="253"/>
      <c r="D73" s="253"/>
      <c r="E73" s="253"/>
      <c r="F73" s="253"/>
      <c r="G73" s="148"/>
    </row>
    <row r="74" spans="1:7" s="141" customFormat="1" x14ac:dyDescent="0.2">
      <c r="B74" s="253"/>
      <c r="C74" s="253"/>
      <c r="D74" s="253"/>
      <c r="E74" s="253"/>
      <c r="F74" s="253"/>
      <c r="G74" s="148"/>
    </row>
    <row r="75" spans="1:7" s="141" customFormat="1" x14ac:dyDescent="0.2">
      <c r="B75" s="253"/>
      <c r="C75" s="253"/>
      <c r="D75" s="253"/>
      <c r="E75" s="253"/>
      <c r="F75" s="253"/>
      <c r="G75" s="148"/>
    </row>
    <row r="76" spans="1:7" s="141" customFormat="1" x14ac:dyDescent="0.2">
      <c r="B76" s="253"/>
      <c r="C76" s="253"/>
      <c r="D76" s="253"/>
      <c r="E76" s="253"/>
      <c r="F76" s="253"/>
      <c r="G76" s="148"/>
    </row>
    <row r="77" spans="1:7" x14ac:dyDescent="0.2">
      <c r="B77" s="253"/>
      <c r="C77" s="253"/>
      <c r="D77" s="253"/>
      <c r="E77" s="253"/>
      <c r="F77" s="253"/>
      <c r="G77" s="148"/>
    </row>
    <row r="78" spans="1:7" x14ac:dyDescent="0.2">
      <c r="B78" s="253"/>
      <c r="C78" s="253"/>
      <c r="D78" s="253"/>
      <c r="E78" s="253"/>
      <c r="F78" s="253"/>
      <c r="G78" s="141"/>
    </row>
    <row r="79" spans="1:7" x14ac:dyDescent="0.2">
      <c r="B79" s="253"/>
      <c r="C79" s="253"/>
      <c r="D79" s="253"/>
      <c r="E79" s="253"/>
      <c r="F79" s="253"/>
    </row>
    <row r="80" spans="1:7" x14ac:dyDescent="0.2">
      <c r="A80" s="69" t="s">
        <v>138</v>
      </c>
      <c r="B80" s="254" t="s">
        <v>139</v>
      </c>
      <c r="C80" s="254"/>
      <c r="D80" s="254"/>
      <c r="E80" s="254"/>
      <c r="F80" s="254"/>
    </row>
    <row r="81" spans="2:6" x14ac:dyDescent="0.2">
      <c r="B81" s="254"/>
      <c r="C81" s="254"/>
      <c r="D81" s="254"/>
      <c r="E81" s="254"/>
      <c r="F81" s="254"/>
    </row>
    <row r="82" spans="2:6" x14ac:dyDescent="0.2">
      <c r="B82" s="254"/>
      <c r="C82" s="254"/>
      <c r="D82" s="254"/>
      <c r="E82" s="254"/>
      <c r="F82" s="254"/>
    </row>
    <row r="83" spans="2:6" x14ac:dyDescent="0.2">
      <c r="B83" s="254"/>
      <c r="C83" s="254"/>
      <c r="D83" s="254"/>
      <c r="E83" s="254"/>
      <c r="F83" s="254"/>
    </row>
  </sheetData>
  <mergeCells count="5">
    <mergeCell ref="B71:F79"/>
    <mergeCell ref="B80:F83"/>
    <mergeCell ref="A1:F1"/>
    <mergeCell ref="A3:F3"/>
    <mergeCell ref="B69:F70"/>
  </mergeCells>
  <pageMargins left="0.7" right="0.7" top="0.75" bottom="0.75" header="0.3" footer="0.3"/>
  <pageSetup paperSize="9" scale="68" orientation="portrait" r:id="rId1"/>
  <headerFooter>
    <oddFooter>&amp;C10 of 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81"/>
  <sheetViews>
    <sheetView view="pageLayout" topLeftCell="A7" zoomScaleNormal="100" workbookViewId="0">
      <selection activeCell="I10" sqref="I10:J39"/>
    </sheetView>
  </sheetViews>
  <sheetFormatPr defaultRowHeight="12.75" x14ac:dyDescent="0.2"/>
  <cols>
    <col min="1" max="1" width="13.140625" style="10" customWidth="1"/>
    <col min="2" max="2" width="5.42578125" customWidth="1"/>
    <col min="3" max="3" width="6.85546875" customWidth="1"/>
    <col min="4" max="4" width="17.140625" customWidth="1"/>
    <col min="5" max="5" width="2.7109375" customWidth="1"/>
    <col min="6" max="6" width="5.85546875" customWidth="1"/>
    <col min="7" max="7" width="13.140625" style="10" customWidth="1"/>
    <col min="8" max="8" width="6" customWidth="1"/>
    <col min="9" max="11" width="10.5703125" bestFit="1" customWidth="1"/>
  </cols>
  <sheetData>
    <row r="1" spans="1:14" ht="15.75" customHeight="1" x14ac:dyDescent="0.2">
      <c r="A1" s="225" t="s">
        <v>20</v>
      </c>
      <c r="B1" s="225"/>
      <c r="C1" s="225"/>
      <c r="D1" s="225"/>
      <c r="E1" s="225"/>
      <c r="F1" s="225"/>
      <c r="G1" s="225"/>
      <c r="H1" s="1"/>
    </row>
    <row r="2" spans="1:14" ht="15.75" customHeight="1" x14ac:dyDescent="0.2">
      <c r="A2" s="113"/>
      <c r="B2" s="114"/>
      <c r="C2" s="114"/>
      <c r="D2" s="114"/>
      <c r="E2" s="114"/>
      <c r="F2" s="114"/>
      <c r="G2" s="115"/>
      <c r="H2" s="1"/>
    </row>
    <row r="3" spans="1:14" x14ac:dyDescent="0.2">
      <c r="A3" s="232" t="s">
        <v>183</v>
      </c>
      <c r="B3" s="232"/>
      <c r="C3" s="232"/>
      <c r="D3" s="232"/>
      <c r="E3" s="232"/>
      <c r="F3" s="232"/>
      <c r="G3" s="232"/>
    </row>
    <row r="4" spans="1:14" ht="15.75" customHeight="1" x14ac:dyDescent="0.2">
      <c r="A4" s="112"/>
      <c r="B4" s="3"/>
      <c r="C4" s="3"/>
      <c r="D4" s="3"/>
      <c r="E4" s="3"/>
      <c r="F4" s="3"/>
      <c r="G4" s="112"/>
    </row>
    <row r="5" spans="1:14" ht="38.25" x14ac:dyDescent="0.2">
      <c r="A5" s="80" t="s">
        <v>164</v>
      </c>
      <c r="B5" s="7"/>
      <c r="C5" s="116"/>
      <c r="D5" s="228"/>
      <c r="E5" s="229"/>
      <c r="F5" s="229"/>
      <c r="G5" s="157" t="s">
        <v>179</v>
      </c>
      <c r="H5" s="5"/>
    </row>
    <row r="6" spans="1:14" x14ac:dyDescent="0.2">
      <c r="A6" s="112"/>
      <c r="B6" s="7"/>
      <c r="C6" s="116"/>
      <c r="D6" s="228"/>
      <c r="E6" s="229"/>
      <c r="F6" s="229"/>
      <c r="G6" s="112"/>
      <c r="H6" s="5"/>
    </row>
    <row r="7" spans="1:14" x14ac:dyDescent="0.2">
      <c r="A7" s="112"/>
      <c r="B7" s="7"/>
      <c r="C7" s="230"/>
      <c r="D7" s="229"/>
      <c r="E7" s="7"/>
      <c r="F7" s="7"/>
      <c r="G7" s="112"/>
      <c r="H7" s="5"/>
    </row>
    <row r="8" spans="1:14" x14ac:dyDescent="0.2">
      <c r="A8" s="112"/>
      <c r="B8" s="229"/>
      <c r="C8" s="229"/>
      <c r="D8" s="229"/>
      <c r="E8" s="229"/>
      <c r="F8" s="229"/>
      <c r="G8" s="112"/>
      <c r="H8" s="5"/>
    </row>
    <row r="9" spans="1:14" x14ac:dyDescent="0.2">
      <c r="A9" s="112"/>
      <c r="B9" s="7"/>
      <c r="C9" s="230" t="s">
        <v>1</v>
      </c>
      <c r="D9" s="229"/>
      <c r="E9" s="229"/>
      <c r="F9" s="229"/>
      <c r="G9" s="112"/>
      <c r="H9" s="5"/>
    </row>
    <row r="10" spans="1:14" x14ac:dyDescent="0.2">
      <c r="A10" s="112">
        <v>80037</v>
      </c>
      <c r="B10" s="7"/>
      <c r="C10" s="228" t="s">
        <v>2</v>
      </c>
      <c r="D10" s="229"/>
      <c r="E10" s="229"/>
      <c r="F10" s="229"/>
      <c r="G10" s="112">
        <v>83787</v>
      </c>
      <c r="H10" s="5"/>
      <c r="I10" s="102"/>
      <c r="J10" s="69"/>
    </row>
    <row r="11" spans="1:14" x14ac:dyDescent="0.2">
      <c r="A11" s="112">
        <v>340.69</v>
      </c>
      <c r="B11" s="7"/>
      <c r="C11" s="228" t="s">
        <v>3</v>
      </c>
      <c r="D11" s="229"/>
      <c r="E11" s="229"/>
      <c r="F11" s="229"/>
      <c r="G11" s="112">
        <v>107</v>
      </c>
      <c r="H11" s="5"/>
      <c r="I11" s="102"/>
      <c r="J11" s="69"/>
      <c r="K11" s="4"/>
      <c r="L11" s="4"/>
    </row>
    <row r="12" spans="1:14" x14ac:dyDescent="0.2">
      <c r="A12" s="112">
        <v>1.4</v>
      </c>
      <c r="B12" s="7"/>
      <c r="C12" s="228" t="s">
        <v>4</v>
      </c>
      <c r="D12" s="229"/>
      <c r="E12" s="229"/>
      <c r="F12" s="229"/>
      <c r="G12" s="112">
        <v>571.4</v>
      </c>
      <c r="H12" s="5"/>
      <c r="I12" s="102"/>
      <c r="J12" s="69"/>
      <c r="K12" s="4"/>
      <c r="L12" s="4"/>
    </row>
    <row r="13" spans="1:14" x14ac:dyDescent="0.2">
      <c r="A13" s="112">
        <v>2019</v>
      </c>
      <c r="B13" s="7"/>
      <c r="C13" s="117" t="s">
        <v>111</v>
      </c>
      <c r="D13" s="117"/>
      <c r="E13" s="7"/>
      <c r="F13" s="7"/>
      <c r="G13" s="112">
        <v>0</v>
      </c>
      <c r="H13" s="5"/>
      <c r="I13" s="102"/>
      <c r="J13" s="69"/>
      <c r="K13" s="4"/>
      <c r="L13" s="4"/>
    </row>
    <row r="14" spans="1:14" s="160" customFormat="1" x14ac:dyDescent="0.2">
      <c r="A14" s="113">
        <v>5731.81</v>
      </c>
      <c r="B14" s="162"/>
      <c r="C14" s="161" t="s">
        <v>149</v>
      </c>
      <c r="D14" s="161"/>
      <c r="E14" s="162"/>
      <c r="F14" s="162"/>
      <c r="G14" s="113">
        <v>4698.68</v>
      </c>
      <c r="H14" s="5"/>
      <c r="I14" s="102"/>
      <c r="J14" s="69"/>
      <c r="K14" s="4"/>
      <c r="L14" s="4"/>
      <c r="M14" s="69" t="s">
        <v>141</v>
      </c>
    </row>
    <row r="15" spans="1:14" x14ac:dyDescent="0.2">
      <c r="A15" s="118">
        <v>88129.9</v>
      </c>
      <c r="B15" s="229"/>
      <c r="C15" s="229"/>
      <c r="D15" s="229"/>
      <c r="E15" s="229"/>
      <c r="F15" s="229"/>
      <c r="G15" s="118">
        <f>SUM(G10:G14)</f>
        <v>89164.079999999987</v>
      </c>
      <c r="H15" s="5"/>
      <c r="I15" s="102"/>
      <c r="J15" s="69"/>
      <c r="L15" s="226"/>
      <c r="M15" s="227"/>
      <c r="N15" s="227"/>
    </row>
    <row r="16" spans="1:14" x14ac:dyDescent="0.2">
      <c r="A16" s="112"/>
      <c r="B16" s="7"/>
      <c r="C16" s="7"/>
      <c r="D16" s="7"/>
      <c r="E16" s="7"/>
      <c r="F16" s="7"/>
      <c r="G16" s="112"/>
      <c r="H16" s="5"/>
      <c r="I16" s="102"/>
      <c r="J16" s="69"/>
      <c r="L16" s="2"/>
    </row>
    <row r="17" spans="1:12" x14ac:dyDescent="0.2">
      <c r="A17" s="112"/>
      <c r="B17" s="7"/>
      <c r="C17" s="7"/>
      <c r="D17" s="7"/>
      <c r="E17" s="7"/>
      <c r="F17" s="7"/>
      <c r="G17" s="112"/>
      <c r="H17" s="5"/>
      <c r="I17" s="102"/>
      <c r="J17" s="69"/>
      <c r="L17" s="2"/>
    </row>
    <row r="18" spans="1:12" x14ac:dyDescent="0.2">
      <c r="A18" s="112"/>
      <c r="B18" s="7"/>
      <c r="C18" s="230" t="s">
        <v>5</v>
      </c>
      <c r="D18" s="229"/>
      <c r="E18" s="229"/>
      <c r="F18" s="229"/>
      <c r="G18" s="112"/>
      <c r="H18" s="5"/>
      <c r="I18" s="102"/>
      <c r="J18" s="69"/>
    </row>
    <row r="19" spans="1:12" x14ac:dyDescent="0.2">
      <c r="A19" s="112">
        <v>31082.959999999999</v>
      </c>
      <c r="B19" s="7"/>
      <c r="C19" s="228" t="s">
        <v>6</v>
      </c>
      <c r="D19" s="229"/>
      <c r="E19" s="229"/>
      <c r="F19" s="229"/>
      <c r="G19" s="112">
        <v>32096.87</v>
      </c>
      <c r="H19" s="5"/>
      <c r="I19" s="102"/>
      <c r="J19" s="69"/>
      <c r="K19" s="4"/>
      <c r="L19" s="4"/>
    </row>
    <row r="20" spans="1:12" x14ac:dyDescent="0.2">
      <c r="A20" s="112">
        <v>33.200000000000003</v>
      </c>
      <c r="B20" s="7"/>
      <c r="C20" s="228" t="s">
        <v>7</v>
      </c>
      <c r="D20" s="229"/>
      <c r="E20" s="229"/>
      <c r="F20" s="229"/>
      <c r="G20" s="112">
        <v>14.76</v>
      </c>
      <c r="H20" s="5"/>
      <c r="I20" s="102"/>
      <c r="J20" s="69"/>
      <c r="K20" s="4"/>
      <c r="L20" s="4"/>
    </row>
    <row r="21" spans="1:12" x14ac:dyDescent="0.2">
      <c r="A21" s="112">
        <v>3559.52</v>
      </c>
      <c r="B21" s="7"/>
      <c r="C21" s="228" t="s">
        <v>8</v>
      </c>
      <c r="D21" s="229"/>
      <c r="E21" s="229"/>
      <c r="F21" s="229"/>
      <c r="G21" s="112">
        <v>2796.17</v>
      </c>
      <c r="H21" s="5"/>
      <c r="I21" s="102"/>
      <c r="J21" s="69"/>
      <c r="K21" s="4"/>
      <c r="L21" s="4"/>
    </row>
    <row r="22" spans="1:12" s="217" customFormat="1" x14ac:dyDescent="0.2">
      <c r="A22" s="113">
        <v>0</v>
      </c>
      <c r="B22" s="214"/>
      <c r="C22" s="215" t="s">
        <v>180</v>
      </c>
      <c r="D22" s="214"/>
      <c r="E22" s="214"/>
      <c r="F22" s="214"/>
      <c r="G22" s="113">
        <v>1956</v>
      </c>
      <c r="H22" s="5"/>
      <c r="I22" s="102"/>
      <c r="J22" s="69"/>
      <c r="K22" s="4"/>
      <c r="L22" s="4"/>
    </row>
    <row r="23" spans="1:12" x14ac:dyDescent="0.2">
      <c r="A23" s="112">
        <v>150</v>
      </c>
      <c r="B23" s="7"/>
      <c r="C23" s="228" t="s">
        <v>113</v>
      </c>
      <c r="D23" s="229"/>
      <c r="E23" s="229"/>
      <c r="F23" s="229"/>
      <c r="G23" s="112">
        <v>0</v>
      </c>
      <c r="H23" s="5"/>
      <c r="I23" s="102"/>
      <c r="J23" s="69"/>
      <c r="K23" s="4"/>
      <c r="L23" s="4"/>
    </row>
    <row r="24" spans="1:12" x14ac:dyDescent="0.2">
      <c r="A24" s="112">
        <v>1206.7</v>
      </c>
      <c r="B24" s="7"/>
      <c r="C24" s="228" t="s">
        <v>9</v>
      </c>
      <c r="D24" s="229"/>
      <c r="E24" s="229"/>
      <c r="F24" s="229"/>
      <c r="G24" s="112">
        <v>1231.18</v>
      </c>
      <c r="H24" s="5"/>
      <c r="I24" s="102"/>
      <c r="J24" s="69"/>
      <c r="K24" s="4"/>
      <c r="L24" s="4"/>
    </row>
    <row r="25" spans="1:12" x14ac:dyDescent="0.2">
      <c r="A25" s="112">
        <v>5024.16</v>
      </c>
      <c r="B25" s="7"/>
      <c r="C25" s="228" t="s">
        <v>10</v>
      </c>
      <c r="D25" s="229"/>
      <c r="E25" s="229"/>
      <c r="F25" s="229"/>
      <c r="G25" s="112">
        <v>4222.22</v>
      </c>
      <c r="H25" s="5"/>
      <c r="I25" s="102"/>
      <c r="J25" s="69"/>
      <c r="K25" s="4"/>
      <c r="L25" s="4"/>
    </row>
    <row r="26" spans="1:12" x14ac:dyDescent="0.2">
      <c r="A26" s="112">
        <v>1925.04</v>
      </c>
      <c r="B26" s="7"/>
      <c r="C26" s="228" t="s">
        <v>112</v>
      </c>
      <c r="D26" s="229"/>
      <c r="E26" s="229"/>
      <c r="F26" s="229"/>
      <c r="G26" s="112">
        <v>2754.96</v>
      </c>
      <c r="H26" s="5"/>
      <c r="I26" s="102"/>
      <c r="J26" s="69"/>
      <c r="K26" s="4"/>
      <c r="L26" s="4"/>
    </row>
    <row r="27" spans="1:12" x14ac:dyDescent="0.2">
      <c r="A27" s="112">
        <v>4065.47</v>
      </c>
      <c r="B27" s="7"/>
      <c r="C27" s="228" t="s">
        <v>11</v>
      </c>
      <c r="D27" s="229"/>
      <c r="E27" s="229"/>
      <c r="F27" s="229"/>
      <c r="G27" s="112">
        <v>8440.15</v>
      </c>
      <c r="H27" s="5"/>
      <c r="I27" s="102"/>
      <c r="J27" s="69"/>
      <c r="K27" s="4"/>
      <c r="L27" s="4"/>
    </row>
    <row r="28" spans="1:12" x14ac:dyDescent="0.2">
      <c r="A28" s="112">
        <v>283</v>
      </c>
      <c r="B28" s="7"/>
      <c r="C28" s="228" t="s">
        <v>12</v>
      </c>
      <c r="D28" s="229"/>
      <c r="E28" s="229"/>
      <c r="F28" s="229"/>
      <c r="G28" s="112">
        <v>45</v>
      </c>
      <c r="H28" s="5"/>
      <c r="I28" s="102"/>
      <c r="J28" s="69"/>
      <c r="K28" s="4"/>
      <c r="L28" s="4"/>
    </row>
    <row r="29" spans="1:12" s="152" customFormat="1" x14ac:dyDescent="0.2">
      <c r="A29" s="113">
        <v>5.75</v>
      </c>
      <c r="B29" s="150"/>
      <c r="C29" s="151" t="s">
        <v>140</v>
      </c>
      <c r="D29" s="150"/>
      <c r="E29" s="150"/>
      <c r="F29" s="150"/>
      <c r="G29" s="113">
        <v>0</v>
      </c>
      <c r="H29" s="5"/>
      <c r="I29" s="102"/>
      <c r="J29" s="69"/>
      <c r="K29" s="4"/>
      <c r="L29" s="4"/>
    </row>
    <row r="30" spans="1:12" s="217" customFormat="1" x14ac:dyDescent="0.2">
      <c r="A30" s="113">
        <v>0</v>
      </c>
      <c r="B30" s="214"/>
      <c r="C30" s="215" t="s">
        <v>181</v>
      </c>
      <c r="D30" s="214"/>
      <c r="E30" s="214"/>
      <c r="F30" s="214"/>
      <c r="G30" s="113">
        <v>130</v>
      </c>
      <c r="H30" s="5"/>
      <c r="I30" s="102"/>
      <c r="J30" s="69"/>
      <c r="K30" s="4"/>
      <c r="L30" s="4"/>
    </row>
    <row r="31" spans="1:12" x14ac:dyDescent="0.2">
      <c r="A31" s="112">
        <v>611.75</v>
      </c>
      <c r="B31" s="7"/>
      <c r="C31" s="228" t="s">
        <v>13</v>
      </c>
      <c r="D31" s="229"/>
      <c r="E31" s="229"/>
      <c r="F31" s="229"/>
      <c r="G31" s="112">
        <v>0</v>
      </c>
      <c r="H31" s="5"/>
      <c r="I31" s="102"/>
      <c r="J31" s="69"/>
      <c r="K31" s="4"/>
      <c r="L31" s="4"/>
    </row>
    <row r="32" spans="1:12" x14ac:dyDescent="0.2">
      <c r="A32" s="112">
        <v>3167.08</v>
      </c>
      <c r="B32" s="7"/>
      <c r="C32" s="228" t="s">
        <v>14</v>
      </c>
      <c r="D32" s="229"/>
      <c r="E32" s="229"/>
      <c r="F32" s="229"/>
      <c r="G32" s="112">
        <v>2658.01</v>
      </c>
      <c r="H32" s="5"/>
      <c r="I32" s="102"/>
      <c r="J32" s="69"/>
      <c r="K32" s="4"/>
      <c r="L32" s="4"/>
    </row>
    <row r="33" spans="1:15" s="196" customFormat="1" x14ac:dyDescent="0.2">
      <c r="A33" s="113">
        <v>198.35</v>
      </c>
      <c r="B33" s="198"/>
      <c r="C33" s="197" t="s">
        <v>15</v>
      </c>
      <c r="D33" s="198"/>
      <c r="E33" s="198"/>
      <c r="F33" s="198"/>
      <c r="G33" s="113">
        <v>0</v>
      </c>
      <c r="H33" s="5"/>
      <c r="I33" s="102"/>
      <c r="J33" s="69"/>
      <c r="K33" s="4"/>
      <c r="L33" s="4"/>
    </row>
    <row r="34" spans="1:15" x14ac:dyDescent="0.2">
      <c r="A34" s="112">
        <v>1115.74</v>
      </c>
      <c r="B34" s="7"/>
      <c r="C34" s="228" t="s">
        <v>16</v>
      </c>
      <c r="D34" s="229"/>
      <c r="E34" s="229"/>
      <c r="F34" s="229"/>
      <c r="G34" s="112">
        <v>1153.28</v>
      </c>
      <c r="H34" s="5"/>
      <c r="I34" s="102"/>
      <c r="J34" s="69"/>
      <c r="K34" s="4"/>
      <c r="L34" s="4"/>
    </row>
    <row r="35" spans="1:15" x14ac:dyDescent="0.2">
      <c r="A35" s="112">
        <v>7500</v>
      </c>
      <c r="B35" s="7"/>
      <c r="C35" s="228" t="s">
        <v>17</v>
      </c>
      <c r="D35" s="229"/>
      <c r="E35" s="229"/>
      <c r="F35" s="229"/>
      <c r="G35" s="112">
        <v>1147.96</v>
      </c>
      <c r="H35" s="5"/>
      <c r="I35" s="102"/>
      <c r="J35" s="69"/>
      <c r="K35" s="4"/>
      <c r="L35" s="4"/>
    </row>
    <row r="36" spans="1:15" x14ac:dyDescent="0.2">
      <c r="A36" s="112">
        <v>6100</v>
      </c>
      <c r="B36" s="7"/>
      <c r="C36" s="228" t="s">
        <v>18</v>
      </c>
      <c r="D36" s="229"/>
      <c r="E36" s="229"/>
      <c r="F36" s="229"/>
      <c r="G36" s="112">
        <v>3700</v>
      </c>
      <c r="H36" s="5"/>
      <c r="I36" s="102"/>
      <c r="J36" s="69"/>
      <c r="K36" s="4"/>
      <c r="L36" s="4"/>
    </row>
    <row r="37" spans="1:15" x14ac:dyDescent="0.2">
      <c r="A37" s="112">
        <v>3856.05</v>
      </c>
      <c r="B37" s="7"/>
      <c r="C37" s="103" t="s">
        <v>119</v>
      </c>
      <c r="D37" s="7"/>
      <c r="E37" s="7"/>
      <c r="F37" s="7"/>
      <c r="G37" s="112">
        <v>0</v>
      </c>
      <c r="H37" s="5"/>
      <c r="I37" s="102"/>
      <c r="J37" s="69"/>
      <c r="L37" s="2"/>
      <c r="O37" s="12"/>
    </row>
    <row r="38" spans="1:15" s="196" customFormat="1" x14ac:dyDescent="0.2">
      <c r="A38" s="113">
        <v>28182.5</v>
      </c>
      <c r="B38" s="198"/>
      <c r="C38" s="103" t="s">
        <v>175</v>
      </c>
      <c r="D38" s="198"/>
      <c r="E38" s="198"/>
      <c r="F38" s="198"/>
      <c r="G38" s="113">
        <v>14058.03</v>
      </c>
      <c r="H38" s="5"/>
      <c r="I38" s="102"/>
      <c r="J38" s="69"/>
      <c r="L38" s="195"/>
      <c r="O38" s="12"/>
    </row>
    <row r="39" spans="1:15" s="217" customFormat="1" x14ac:dyDescent="0.2">
      <c r="A39" s="113">
        <v>0</v>
      </c>
      <c r="B39" s="214"/>
      <c r="C39" s="103" t="s">
        <v>182</v>
      </c>
      <c r="D39" s="214"/>
      <c r="E39" s="214"/>
      <c r="F39" s="214"/>
      <c r="G39" s="113">
        <v>7104.6</v>
      </c>
      <c r="H39" s="5"/>
      <c r="I39" s="102"/>
      <c r="J39" s="69"/>
      <c r="L39" s="216"/>
      <c r="O39" s="12"/>
    </row>
    <row r="40" spans="1:15" x14ac:dyDescent="0.2">
      <c r="A40" s="118">
        <v>98067.27</v>
      </c>
      <c r="B40" s="7"/>
      <c r="C40" s="7"/>
      <c r="D40" s="7"/>
      <c r="E40" s="7"/>
      <c r="F40" s="7"/>
      <c r="G40" s="118">
        <f>SUM(G19:G39)</f>
        <v>83509.19</v>
      </c>
      <c r="H40" s="5"/>
      <c r="I40" s="30"/>
      <c r="J40" s="30"/>
      <c r="K40" s="30"/>
      <c r="L40" s="2"/>
      <c r="O40" s="10"/>
    </row>
    <row r="41" spans="1:15" x14ac:dyDescent="0.2">
      <c r="A41" s="112"/>
      <c r="B41" s="229"/>
      <c r="C41" s="229"/>
      <c r="D41" s="229"/>
      <c r="E41" s="230"/>
      <c r="F41" s="229"/>
      <c r="G41" s="112"/>
      <c r="H41" s="5"/>
      <c r="L41" s="226"/>
      <c r="M41" s="227"/>
      <c r="N41" s="227"/>
      <c r="O41" s="10"/>
    </row>
    <row r="42" spans="1:15" x14ac:dyDescent="0.2">
      <c r="A42" s="112">
        <v>-9937.3700000000099</v>
      </c>
      <c r="B42" s="7"/>
      <c r="C42" s="103" t="s">
        <v>150</v>
      </c>
      <c r="D42" s="7"/>
      <c r="E42" s="7"/>
      <c r="F42" s="7"/>
      <c r="G42" s="112">
        <f>G15-G40</f>
        <v>5654.8899999999849</v>
      </c>
      <c r="H42" s="5"/>
      <c r="I42" t="s">
        <v>141</v>
      </c>
    </row>
    <row r="43" spans="1:15" x14ac:dyDescent="0.2">
      <c r="A43" s="112"/>
      <c r="B43" s="7"/>
      <c r="C43" s="7"/>
      <c r="D43" s="7"/>
      <c r="E43" s="7"/>
      <c r="F43" s="7"/>
      <c r="G43" s="112"/>
      <c r="H43" s="5"/>
    </row>
    <row r="44" spans="1:15" x14ac:dyDescent="0.2">
      <c r="A44" s="119"/>
      <c r="B44" s="7"/>
      <c r="C44" s="7"/>
      <c r="D44" s="7"/>
      <c r="E44" s="7"/>
      <c r="F44" s="7"/>
      <c r="G44" s="119"/>
    </row>
    <row r="45" spans="1:15" x14ac:dyDescent="0.2">
      <c r="A45" s="119"/>
      <c r="B45" s="7"/>
      <c r="C45" s="231" t="s">
        <v>79</v>
      </c>
      <c r="D45" s="231"/>
      <c r="E45" s="7"/>
      <c r="F45" s="7"/>
      <c r="G45" s="119"/>
    </row>
    <row r="46" spans="1:15" x14ac:dyDescent="0.2">
      <c r="A46" s="118">
        <v>40706.239999999998</v>
      </c>
      <c r="B46" s="7"/>
      <c r="C46" s="7" t="s">
        <v>80</v>
      </c>
      <c r="D46" s="7"/>
      <c r="E46" s="7"/>
      <c r="F46" s="7"/>
      <c r="G46" s="128">
        <f>A49</f>
        <v>40719.55999999999</v>
      </c>
    </row>
    <row r="47" spans="1:15" x14ac:dyDescent="0.2">
      <c r="A47" s="112">
        <f>A42</f>
        <v>-9937.3700000000099</v>
      </c>
      <c r="B47" s="3"/>
      <c r="C47" s="103" t="s">
        <v>81</v>
      </c>
      <c r="D47" s="103"/>
      <c r="E47" s="3"/>
      <c r="F47" s="3"/>
      <c r="G47" s="129">
        <f>G42</f>
        <v>5654.8899999999849</v>
      </c>
    </row>
    <row r="48" spans="1:15" x14ac:dyDescent="0.2">
      <c r="A48" s="112">
        <v>9950.69</v>
      </c>
      <c r="B48" s="3"/>
      <c r="C48" s="103" t="s">
        <v>82</v>
      </c>
      <c r="D48" s="103"/>
      <c r="E48" s="3"/>
      <c r="F48" s="3"/>
      <c r="G48" s="129">
        <f>Reserves!D15</f>
        <v>6813.949999999998</v>
      </c>
    </row>
    <row r="49" spans="1:7" ht="13.5" thickBot="1" x14ac:dyDescent="0.25">
      <c r="A49" s="120">
        <f>SUM(A46:A48)</f>
        <v>40719.55999999999</v>
      </c>
      <c r="B49" s="3"/>
      <c r="C49" s="103" t="s">
        <v>83</v>
      </c>
      <c r="D49" s="103"/>
      <c r="E49" s="3"/>
      <c r="F49" s="3"/>
      <c r="G49" s="120">
        <f>SUM(G46:G48)</f>
        <v>53188.399999999972</v>
      </c>
    </row>
    <row r="50" spans="1:7" x14ac:dyDescent="0.2">
      <c r="A50" s="121"/>
      <c r="B50" s="3"/>
      <c r="C50" s="3"/>
      <c r="D50" s="3"/>
      <c r="E50" s="3"/>
      <c r="F50" s="3"/>
      <c r="G50" s="112"/>
    </row>
    <row r="58" spans="1:7" s="66" customFormat="1" x14ac:dyDescent="0.2"/>
    <row r="80" ht="12.75" customHeight="1" x14ac:dyDescent="0.2"/>
    <row r="81" spans="14:15" s="66" customFormat="1" x14ac:dyDescent="0.2">
      <c r="N81" s="7"/>
      <c r="O81" s="7"/>
    </row>
  </sheetData>
  <mergeCells count="31">
    <mergeCell ref="A3:G3"/>
    <mergeCell ref="C9:F9"/>
    <mergeCell ref="C7:D7"/>
    <mergeCell ref="B8:F8"/>
    <mergeCell ref="B15:F15"/>
    <mergeCell ref="D5:F5"/>
    <mergeCell ref="D6:F6"/>
    <mergeCell ref="C11:F11"/>
    <mergeCell ref="C12:F12"/>
    <mergeCell ref="C10:F10"/>
    <mergeCell ref="C45:D45"/>
    <mergeCell ref="B41:D41"/>
    <mergeCell ref="E41:F41"/>
    <mergeCell ref="C25:F25"/>
    <mergeCell ref="C26:F26"/>
    <mergeCell ref="A1:G1"/>
    <mergeCell ref="L41:N41"/>
    <mergeCell ref="C35:F35"/>
    <mergeCell ref="C36:F36"/>
    <mergeCell ref="C34:F34"/>
    <mergeCell ref="C31:F31"/>
    <mergeCell ref="C32:F32"/>
    <mergeCell ref="C27:F27"/>
    <mergeCell ref="C28:F28"/>
    <mergeCell ref="C23:F23"/>
    <mergeCell ref="C24:F24"/>
    <mergeCell ref="C20:F20"/>
    <mergeCell ref="C21:F21"/>
    <mergeCell ref="C18:F18"/>
    <mergeCell ref="L15:N15"/>
    <mergeCell ref="C19:F19"/>
  </mergeCells>
  <pageMargins left="0.75" right="0.75" top="1" bottom="1" header="0.5" footer="0.5"/>
  <pageSetup paperSize="9" scale="65" orientation="portrait" r:id="rId1"/>
  <headerFooter>
    <oddFooter>&amp;C2 of 10</oddFooter>
  </headerFooter>
  <rowBreaks count="1" manualBreakCount="1">
    <brk id="5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83"/>
  <sheetViews>
    <sheetView view="pageLayout" topLeftCell="A25" zoomScaleNormal="100" workbookViewId="0">
      <selection activeCell="C68" sqref="C68:M71"/>
    </sheetView>
  </sheetViews>
  <sheetFormatPr defaultRowHeight="12.75" x14ac:dyDescent="0.2"/>
  <cols>
    <col min="2" max="2" width="13.42578125" customWidth="1"/>
  </cols>
  <sheetData>
    <row r="1" spans="1:13" s="82" customFormat="1" x14ac:dyDescent="0.2">
      <c r="A1" s="238" t="s">
        <v>0</v>
      </c>
      <c r="B1" s="238"/>
      <c r="C1" s="238"/>
      <c r="D1" s="238"/>
      <c r="E1" s="238"/>
      <c r="F1" s="238"/>
      <c r="G1" s="238"/>
      <c r="H1" s="238"/>
      <c r="I1" s="238"/>
      <c r="J1" s="238"/>
      <c r="K1" s="238"/>
      <c r="L1" s="238"/>
      <c r="M1" s="238"/>
    </row>
    <row r="2" spans="1:13" s="106" customFormat="1" x14ac:dyDescent="0.2">
      <c r="A2" s="218"/>
      <c r="B2" s="218"/>
      <c r="C2" s="218"/>
      <c r="D2" s="218"/>
      <c r="E2" s="218"/>
      <c r="F2" s="218"/>
      <c r="G2" s="218"/>
      <c r="H2" s="218"/>
      <c r="I2" s="218"/>
      <c r="J2" s="218"/>
      <c r="K2" s="218"/>
      <c r="L2" s="218"/>
      <c r="M2" s="218"/>
    </row>
    <row r="3" spans="1:13" x14ac:dyDescent="0.2">
      <c r="A3" s="239" t="s">
        <v>235</v>
      </c>
      <c r="B3" s="239"/>
      <c r="C3" s="239"/>
      <c r="D3" s="239"/>
      <c r="E3" s="239"/>
      <c r="F3" s="239"/>
      <c r="G3" s="239"/>
      <c r="H3" s="239"/>
      <c r="I3" s="239"/>
      <c r="J3" s="239"/>
      <c r="K3" s="239"/>
      <c r="L3" s="239"/>
      <c r="M3" s="239"/>
    </row>
    <row r="4" spans="1:13" s="125" customFormat="1" x14ac:dyDescent="0.2">
      <c r="A4" s="266" t="s">
        <v>1</v>
      </c>
      <c r="B4" s="200"/>
      <c r="C4" s="200"/>
      <c r="D4" s="200"/>
      <c r="E4" s="200"/>
      <c r="F4" s="200"/>
      <c r="G4" s="200"/>
      <c r="H4" s="200"/>
      <c r="I4" s="200"/>
      <c r="J4" s="200"/>
      <c r="K4" s="200"/>
      <c r="L4" s="200"/>
      <c r="M4" s="200"/>
    </row>
    <row r="5" spans="1:13" s="217" customFormat="1" x14ac:dyDescent="0.2">
      <c r="A5" s="265" t="s">
        <v>3</v>
      </c>
      <c r="B5" s="266"/>
      <c r="C5" s="267" t="s">
        <v>236</v>
      </c>
      <c r="D5" s="267"/>
      <c r="E5" s="267"/>
      <c r="F5" s="267"/>
      <c r="G5" s="267"/>
      <c r="H5" s="267"/>
      <c r="I5" s="267"/>
      <c r="J5" s="267"/>
      <c r="K5" s="267"/>
      <c r="L5" s="267"/>
      <c r="M5" s="267"/>
    </row>
    <row r="6" spans="1:13" s="217" customFormat="1" x14ac:dyDescent="0.2">
      <c r="A6" s="265"/>
      <c r="B6" s="266"/>
      <c r="C6" s="267"/>
      <c r="D6" s="267"/>
      <c r="E6" s="267"/>
      <c r="F6" s="267"/>
      <c r="G6" s="267"/>
      <c r="H6" s="267"/>
      <c r="I6" s="267"/>
      <c r="J6" s="267"/>
      <c r="K6" s="267"/>
      <c r="L6" s="267"/>
      <c r="M6" s="267"/>
    </row>
    <row r="7" spans="1:13" s="217" customFormat="1" x14ac:dyDescent="0.2">
      <c r="A7" s="265"/>
      <c r="B7" s="266"/>
      <c r="C7" s="267"/>
      <c r="D7" s="267"/>
      <c r="E7" s="267"/>
      <c r="F7" s="267"/>
      <c r="G7" s="267"/>
      <c r="H7" s="267"/>
      <c r="I7" s="267"/>
      <c r="J7" s="267"/>
      <c r="K7" s="267"/>
      <c r="L7" s="267"/>
      <c r="M7" s="267"/>
    </row>
    <row r="8" spans="1:13" s="217" customFormat="1" x14ac:dyDescent="0.2">
      <c r="A8" s="200"/>
      <c r="B8" s="200"/>
      <c r="C8" s="200"/>
      <c r="D8" s="200"/>
      <c r="E8" s="200"/>
      <c r="F8" s="200"/>
      <c r="G8" s="200"/>
      <c r="H8" s="200"/>
      <c r="I8" s="200"/>
      <c r="J8" s="200"/>
      <c r="K8" s="200"/>
      <c r="L8" s="200"/>
      <c r="M8" s="200"/>
    </row>
    <row r="9" spans="1:13" s="125" customFormat="1" ht="12.75" customHeight="1" x14ac:dyDescent="0.2">
      <c r="A9" s="240" t="s">
        <v>130</v>
      </c>
      <c r="B9" s="240"/>
      <c r="C9" s="267" t="s">
        <v>237</v>
      </c>
      <c r="D9" s="267"/>
      <c r="E9" s="267"/>
      <c r="F9" s="267"/>
      <c r="G9" s="267"/>
      <c r="H9" s="267"/>
      <c r="I9" s="267"/>
      <c r="J9" s="267"/>
      <c r="K9" s="267"/>
      <c r="L9" s="267"/>
      <c r="M9" s="267"/>
    </row>
    <row r="10" spans="1:13" s="125" customFormat="1" x14ac:dyDescent="0.2">
      <c r="A10" s="146"/>
      <c r="B10" s="146"/>
      <c r="C10" s="267"/>
      <c r="D10" s="267"/>
      <c r="E10" s="267"/>
      <c r="F10" s="267"/>
      <c r="G10" s="267"/>
      <c r="H10" s="267"/>
      <c r="I10" s="267"/>
      <c r="J10" s="267"/>
      <c r="K10" s="267"/>
      <c r="L10" s="267"/>
      <c r="M10" s="267"/>
    </row>
    <row r="11" spans="1:13" s="217" customFormat="1" x14ac:dyDescent="0.2">
      <c r="A11" s="146"/>
      <c r="B11" s="146"/>
      <c r="C11" s="267"/>
      <c r="D11" s="267"/>
      <c r="E11" s="267"/>
      <c r="F11" s="267"/>
      <c r="G11" s="267"/>
      <c r="H11" s="267"/>
      <c r="I11" s="267"/>
      <c r="J11" s="267"/>
      <c r="K11" s="267"/>
      <c r="L11" s="267"/>
      <c r="M11" s="267"/>
    </row>
    <row r="12" spans="1:13" s="217" customFormat="1" x14ac:dyDescent="0.2">
      <c r="A12" s="146"/>
      <c r="B12" s="146"/>
      <c r="C12" s="269"/>
      <c r="D12" s="269"/>
      <c r="E12" s="269"/>
      <c r="F12" s="269"/>
      <c r="G12" s="269"/>
      <c r="H12" s="269"/>
      <c r="I12" s="269"/>
      <c r="J12" s="269"/>
      <c r="K12" s="269"/>
      <c r="L12" s="269"/>
      <c r="M12" s="269"/>
    </row>
    <row r="13" spans="1:13" s="217" customFormat="1" ht="12.75" customHeight="1" x14ac:dyDescent="0.2">
      <c r="A13" s="219" t="s">
        <v>111</v>
      </c>
      <c r="B13" s="146"/>
      <c r="C13" s="267" t="s">
        <v>238</v>
      </c>
      <c r="D13" s="267"/>
      <c r="E13" s="267"/>
      <c r="F13" s="267"/>
      <c r="G13" s="267"/>
      <c r="H13" s="267"/>
      <c r="I13" s="267"/>
      <c r="J13" s="267"/>
      <c r="K13" s="267"/>
      <c r="L13" s="267"/>
      <c r="M13" s="267"/>
    </row>
    <row r="14" spans="1:13" s="217" customFormat="1" x14ac:dyDescent="0.2">
      <c r="A14" s="146"/>
      <c r="B14" s="146"/>
      <c r="C14" s="267"/>
      <c r="D14" s="267"/>
      <c r="E14" s="267"/>
      <c r="F14" s="267"/>
      <c r="G14" s="267"/>
      <c r="H14" s="267"/>
      <c r="I14" s="267"/>
      <c r="J14" s="267"/>
      <c r="K14" s="267"/>
      <c r="L14" s="267"/>
      <c r="M14" s="267"/>
    </row>
    <row r="15" spans="1:13" s="217" customFormat="1" x14ac:dyDescent="0.2">
      <c r="A15" s="146"/>
      <c r="B15" s="146"/>
      <c r="C15" s="269"/>
      <c r="D15" s="269"/>
      <c r="E15" s="269"/>
      <c r="F15" s="269"/>
      <c r="G15" s="269"/>
      <c r="H15" s="269"/>
      <c r="I15" s="269"/>
      <c r="J15" s="269"/>
      <c r="K15" s="269"/>
      <c r="L15" s="269"/>
      <c r="M15" s="269"/>
    </row>
    <row r="16" spans="1:13" s="217" customFormat="1" x14ac:dyDescent="0.2">
      <c r="A16" s="219" t="s">
        <v>149</v>
      </c>
      <c r="B16" s="146"/>
      <c r="C16" s="267" t="s">
        <v>239</v>
      </c>
      <c r="D16" s="267"/>
      <c r="E16" s="267"/>
      <c r="F16" s="267"/>
      <c r="G16" s="267"/>
      <c r="H16" s="267"/>
      <c r="I16" s="267"/>
      <c r="J16" s="267"/>
      <c r="K16" s="267"/>
      <c r="L16" s="267"/>
      <c r="M16" s="267"/>
    </row>
    <row r="17" spans="1:13" s="217" customFormat="1" x14ac:dyDescent="0.2">
      <c r="A17" s="146"/>
      <c r="B17" s="146"/>
      <c r="C17" s="267"/>
      <c r="D17" s="267"/>
      <c r="E17" s="267"/>
      <c r="F17" s="267"/>
      <c r="G17" s="267"/>
      <c r="H17" s="267"/>
      <c r="I17" s="267"/>
      <c r="J17" s="267"/>
      <c r="K17" s="267"/>
      <c r="L17" s="267"/>
      <c r="M17" s="267"/>
    </row>
    <row r="18" spans="1:13" s="217" customFormat="1" x14ac:dyDescent="0.2">
      <c r="A18" s="146"/>
      <c r="B18" s="146"/>
      <c r="C18" s="269"/>
      <c r="D18" s="269"/>
      <c r="E18" s="269"/>
      <c r="F18" s="269"/>
      <c r="G18" s="269"/>
      <c r="H18" s="269"/>
      <c r="I18" s="269"/>
      <c r="J18" s="269"/>
      <c r="K18" s="269"/>
      <c r="L18" s="269"/>
      <c r="M18" s="269"/>
    </row>
    <row r="19" spans="1:13" s="196" customFormat="1" x14ac:dyDescent="0.2">
      <c r="A19" s="146" t="s">
        <v>5</v>
      </c>
      <c r="B19" s="170"/>
      <c r="C19" s="268"/>
      <c r="D19" s="268"/>
      <c r="E19" s="268"/>
      <c r="F19" s="268"/>
      <c r="G19" s="268"/>
      <c r="H19" s="268"/>
      <c r="I19" s="268"/>
      <c r="J19" s="268"/>
      <c r="K19" s="268"/>
      <c r="L19" s="268"/>
      <c r="M19" s="268"/>
    </row>
    <row r="20" spans="1:13" s="160" customFormat="1" ht="12.75" customHeight="1" x14ac:dyDescent="0.2">
      <c r="A20" s="219" t="s">
        <v>158</v>
      </c>
      <c r="B20" s="170"/>
      <c r="C20" s="237" t="s">
        <v>240</v>
      </c>
      <c r="D20" s="237"/>
      <c r="E20" s="237"/>
      <c r="F20" s="237"/>
      <c r="G20" s="237"/>
      <c r="H20" s="237"/>
      <c r="I20" s="237"/>
      <c r="J20" s="237"/>
      <c r="K20" s="237"/>
      <c r="L20" s="237"/>
      <c r="M20" s="237"/>
    </row>
    <row r="21" spans="1:13" s="160" customFormat="1" x14ac:dyDescent="0.2">
      <c r="A21" s="170"/>
      <c r="B21" s="170"/>
      <c r="C21" s="237"/>
      <c r="D21" s="237"/>
      <c r="E21" s="237"/>
      <c r="F21" s="237"/>
      <c r="G21" s="237"/>
      <c r="H21" s="237"/>
      <c r="I21" s="237"/>
      <c r="J21" s="237"/>
      <c r="K21" s="237"/>
      <c r="L21" s="237"/>
      <c r="M21" s="237"/>
    </row>
    <row r="22" spans="1:13" s="125" customFormat="1" ht="12.75" customHeight="1" x14ac:dyDescent="0.2">
      <c r="A22" s="171"/>
      <c r="B22" s="142"/>
      <c r="C22" s="237"/>
      <c r="D22" s="237"/>
      <c r="E22" s="237"/>
      <c r="F22" s="237"/>
      <c r="G22" s="237"/>
      <c r="H22" s="237"/>
      <c r="I22" s="237"/>
      <c r="J22" s="237"/>
      <c r="K22" s="237"/>
      <c r="L22" s="237"/>
      <c r="M22" s="237"/>
    </row>
    <row r="23" spans="1:13" s="125" customFormat="1" x14ac:dyDescent="0.2">
      <c r="A23" s="171"/>
      <c r="B23" s="142"/>
      <c r="C23" s="255"/>
      <c r="D23" s="255"/>
      <c r="E23" s="255"/>
      <c r="F23" s="255"/>
      <c r="G23" s="255"/>
      <c r="H23" s="255"/>
      <c r="I23" s="255"/>
      <c r="J23" s="255"/>
      <c r="K23" s="255"/>
      <c r="L23" s="255"/>
      <c r="M23" s="255"/>
    </row>
    <row r="24" spans="1:13" s="217" customFormat="1" ht="14.25" customHeight="1" x14ac:dyDescent="0.2">
      <c r="A24" s="219" t="s">
        <v>180</v>
      </c>
      <c r="B24" s="142"/>
      <c r="C24" s="237" t="s">
        <v>247</v>
      </c>
      <c r="D24" s="237"/>
      <c r="E24" s="237"/>
      <c r="F24" s="237"/>
      <c r="G24" s="237"/>
      <c r="H24" s="237"/>
      <c r="I24" s="237"/>
      <c r="J24" s="237"/>
      <c r="K24" s="237"/>
      <c r="L24" s="237"/>
      <c r="M24" s="237"/>
    </row>
    <row r="25" spans="1:13" s="217" customFormat="1" x14ac:dyDescent="0.2">
      <c r="A25" s="171"/>
      <c r="B25" s="142"/>
      <c r="C25" s="255"/>
      <c r="D25" s="255"/>
      <c r="E25" s="255"/>
      <c r="F25" s="255"/>
      <c r="G25" s="255"/>
      <c r="H25" s="255"/>
      <c r="I25" s="255"/>
      <c r="J25" s="255"/>
      <c r="K25" s="255"/>
      <c r="L25" s="255"/>
      <c r="M25" s="255"/>
    </row>
    <row r="26" spans="1:13" s="217" customFormat="1" ht="14.25" customHeight="1" x14ac:dyDescent="0.2">
      <c r="A26" s="271" t="s">
        <v>113</v>
      </c>
      <c r="B26" s="109"/>
      <c r="C26" s="237" t="s">
        <v>262</v>
      </c>
      <c r="D26" s="237"/>
      <c r="E26" s="237"/>
      <c r="F26" s="237"/>
      <c r="G26" s="237"/>
      <c r="H26" s="237"/>
      <c r="I26" s="237"/>
      <c r="J26" s="237"/>
      <c r="K26" s="237"/>
      <c r="L26" s="237"/>
      <c r="M26" s="237"/>
    </row>
    <row r="27" spans="1:13" s="217" customFormat="1" x14ac:dyDescent="0.2">
      <c r="A27" s="171"/>
      <c r="B27" s="142"/>
      <c r="C27" s="255"/>
      <c r="D27" s="255"/>
      <c r="E27" s="255"/>
      <c r="F27" s="255"/>
      <c r="G27" s="255"/>
      <c r="H27" s="255"/>
      <c r="I27" s="255"/>
      <c r="J27" s="255"/>
      <c r="K27" s="255"/>
      <c r="L27" s="255"/>
      <c r="M27" s="255"/>
    </row>
    <row r="28" spans="1:13" ht="12.75" customHeight="1" x14ac:dyDescent="0.2">
      <c r="A28" s="109" t="s">
        <v>131</v>
      </c>
      <c r="B28" s="109"/>
      <c r="C28" s="236" t="s">
        <v>241</v>
      </c>
      <c r="D28" s="236"/>
      <c r="E28" s="236"/>
      <c r="F28" s="236"/>
      <c r="G28" s="236"/>
      <c r="H28" s="236"/>
      <c r="I28" s="236"/>
      <c r="J28" s="236"/>
      <c r="K28" s="236"/>
      <c r="L28" s="236"/>
      <c r="M28" s="236"/>
    </row>
    <row r="29" spans="1:13" x14ac:dyDescent="0.2">
      <c r="A29" s="109"/>
      <c r="B29" s="109"/>
      <c r="C29" s="236"/>
      <c r="D29" s="236"/>
      <c r="E29" s="236"/>
      <c r="F29" s="236"/>
      <c r="G29" s="236"/>
      <c r="H29" s="236"/>
      <c r="I29" s="236"/>
      <c r="J29" s="236"/>
      <c r="K29" s="236"/>
      <c r="L29" s="236"/>
      <c r="M29" s="236"/>
    </row>
    <row r="30" spans="1:13" s="166" customFormat="1" x14ac:dyDescent="0.2">
      <c r="A30" s="142"/>
      <c r="B30" s="142"/>
      <c r="C30" s="201"/>
      <c r="D30" s="201"/>
      <c r="E30" s="201"/>
      <c r="F30" s="201"/>
      <c r="G30" s="201"/>
      <c r="H30" s="201"/>
      <c r="I30" s="201"/>
      <c r="J30" s="201"/>
      <c r="K30" s="201"/>
      <c r="L30" s="201"/>
      <c r="M30" s="201"/>
    </row>
    <row r="31" spans="1:13" s="166" customFormat="1" ht="12.75" customHeight="1" x14ac:dyDescent="0.2">
      <c r="A31" s="109" t="s">
        <v>10</v>
      </c>
      <c r="B31" s="109"/>
      <c r="C31" s="236" t="s">
        <v>242</v>
      </c>
      <c r="D31" s="236"/>
      <c r="E31" s="236"/>
      <c r="F31" s="236"/>
      <c r="G31" s="236"/>
      <c r="H31" s="236"/>
      <c r="I31" s="236"/>
      <c r="J31" s="236"/>
      <c r="K31" s="236"/>
      <c r="L31" s="236"/>
      <c r="M31" s="236"/>
    </row>
    <row r="32" spans="1:13" s="166" customFormat="1" x14ac:dyDescent="0.2">
      <c r="A32" s="142"/>
      <c r="B32" s="109"/>
      <c r="C32" s="236"/>
      <c r="D32" s="236"/>
      <c r="E32" s="236"/>
      <c r="F32" s="236"/>
      <c r="G32" s="236"/>
      <c r="H32" s="236"/>
      <c r="I32" s="236"/>
      <c r="J32" s="236"/>
      <c r="K32" s="236"/>
      <c r="L32" s="236"/>
      <c r="M32" s="236"/>
    </row>
    <row r="33" spans="1:13" s="166" customFormat="1" x14ac:dyDescent="0.2">
      <c r="A33" s="142"/>
      <c r="B33" s="142"/>
      <c r="C33" s="174"/>
      <c r="D33" s="174"/>
      <c r="E33" s="174"/>
      <c r="F33" s="174"/>
      <c r="G33" s="174"/>
      <c r="H33" s="174"/>
      <c r="I33" s="174"/>
      <c r="J33" s="174"/>
      <c r="K33" s="174"/>
      <c r="L33" s="174"/>
      <c r="M33" s="174"/>
    </row>
    <row r="34" spans="1:13" s="166" customFormat="1" ht="12.75" customHeight="1" x14ac:dyDescent="0.2">
      <c r="A34" s="109" t="s">
        <v>159</v>
      </c>
      <c r="B34" s="109"/>
      <c r="C34" s="233" t="s">
        <v>243</v>
      </c>
      <c r="D34" s="233"/>
      <c r="E34" s="233"/>
      <c r="F34" s="233"/>
      <c r="G34" s="233"/>
      <c r="H34" s="233"/>
      <c r="I34" s="233"/>
      <c r="J34" s="233"/>
      <c r="K34" s="233"/>
      <c r="L34" s="233"/>
      <c r="M34" s="233"/>
    </row>
    <row r="35" spans="1:13" s="217" customFormat="1" ht="12.75" customHeight="1" x14ac:dyDescent="0.2">
      <c r="A35" s="109"/>
      <c r="B35" s="109"/>
      <c r="C35" s="233"/>
      <c r="D35" s="233"/>
      <c r="E35" s="233"/>
      <c r="F35" s="233"/>
      <c r="G35" s="233"/>
      <c r="H35" s="233"/>
      <c r="I35" s="233"/>
      <c r="J35" s="233"/>
      <c r="K35" s="233"/>
      <c r="L35" s="233"/>
      <c r="M35" s="233"/>
    </row>
    <row r="36" spans="1:13" x14ac:dyDescent="0.2">
      <c r="A36" s="109"/>
      <c r="B36" s="109"/>
      <c r="C36" s="233"/>
      <c r="D36" s="233"/>
      <c r="E36" s="233"/>
      <c r="F36" s="233"/>
      <c r="G36" s="233"/>
      <c r="H36" s="233"/>
      <c r="I36" s="233"/>
      <c r="J36" s="233"/>
      <c r="K36" s="233"/>
      <c r="L36" s="233"/>
      <c r="M36" s="233"/>
    </row>
    <row r="37" spans="1:13" s="217" customFormat="1" x14ac:dyDescent="0.2">
      <c r="A37" s="109"/>
      <c r="B37" s="109"/>
      <c r="C37" s="233"/>
      <c r="D37" s="233"/>
      <c r="E37" s="233"/>
      <c r="F37" s="233"/>
      <c r="G37" s="233"/>
      <c r="H37" s="233"/>
      <c r="I37" s="233"/>
      <c r="J37" s="233"/>
      <c r="K37" s="233"/>
      <c r="L37" s="233"/>
      <c r="M37" s="233"/>
    </row>
    <row r="38" spans="1:13" s="217" customFormat="1" x14ac:dyDescent="0.2">
      <c r="A38" s="142"/>
      <c r="B38" s="142"/>
      <c r="C38" s="173"/>
      <c r="D38" s="173"/>
      <c r="E38" s="173"/>
      <c r="F38" s="173"/>
      <c r="G38" s="173"/>
      <c r="H38" s="173"/>
      <c r="I38" s="173"/>
      <c r="J38" s="173"/>
      <c r="K38" s="173"/>
      <c r="L38" s="173"/>
      <c r="M38" s="173"/>
    </row>
    <row r="39" spans="1:13" s="69" customFormat="1" ht="12.75" customHeight="1" x14ac:dyDescent="0.2">
      <c r="A39" s="109" t="s">
        <v>132</v>
      </c>
      <c r="B39" s="142"/>
      <c r="C39" s="233" t="s">
        <v>245</v>
      </c>
      <c r="D39" s="233"/>
      <c r="E39" s="233"/>
      <c r="F39" s="233"/>
      <c r="G39" s="233"/>
      <c r="H39" s="233"/>
      <c r="I39" s="233"/>
      <c r="J39" s="233"/>
      <c r="K39" s="233"/>
      <c r="L39" s="233"/>
      <c r="M39" s="233"/>
    </row>
    <row r="40" spans="1:13" ht="12.75" customHeight="1" x14ac:dyDescent="0.2">
      <c r="A40" s="142"/>
      <c r="B40" s="142"/>
      <c r="C40" s="233"/>
      <c r="D40" s="233"/>
      <c r="E40" s="233"/>
      <c r="F40" s="233"/>
      <c r="G40" s="233"/>
      <c r="H40" s="233"/>
      <c r="I40" s="233"/>
      <c r="J40" s="233"/>
      <c r="K40" s="233"/>
      <c r="L40" s="233"/>
      <c r="M40" s="233"/>
    </row>
    <row r="41" spans="1:13" s="152" customFormat="1" ht="12.75" customHeight="1" x14ac:dyDescent="0.2">
      <c r="A41" s="142"/>
      <c r="B41" s="142"/>
      <c r="C41" s="233"/>
      <c r="D41" s="233"/>
      <c r="E41" s="233"/>
      <c r="F41" s="233"/>
      <c r="G41" s="233"/>
      <c r="H41" s="233"/>
      <c r="I41" s="233"/>
      <c r="J41" s="233"/>
      <c r="K41" s="233"/>
      <c r="L41" s="233"/>
      <c r="M41" s="233"/>
    </row>
    <row r="42" spans="1:13" s="160" customFormat="1" ht="12.75" customHeight="1" x14ac:dyDescent="0.2">
      <c r="A42" s="142"/>
      <c r="B42" s="142"/>
      <c r="C42" s="233"/>
      <c r="D42" s="233"/>
      <c r="E42" s="233"/>
      <c r="F42" s="233"/>
      <c r="G42" s="233"/>
      <c r="H42" s="233"/>
      <c r="I42" s="233"/>
      <c r="J42" s="233"/>
      <c r="K42" s="233"/>
      <c r="L42" s="233"/>
      <c r="M42" s="233"/>
    </row>
    <row r="43" spans="1:13" s="217" customFormat="1" ht="12.75" customHeight="1" x14ac:dyDescent="0.2">
      <c r="A43" s="142"/>
      <c r="B43" s="142"/>
      <c r="C43" s="233"/>
      <c r="D43" s="233"/>
      <c r="E43" s="233"/>
      <c r="F43" s="233"/>
      <c r="G43" s="233"/>
      <c r="H43" s="233"/>
      <c r="I43" s="233"/>
      <c r="J43" s="233"/>
      <c r="K43" s="233"/>
      <c r="L43" s="233"/>
      <c r="M43" s="233"/>
    </row>
    <row r="44" spans="1:13" s="217" customFormat="1" ht="12.75" customHeight="1" x14ac:dyDescent="0.2">
      <c r="A44" s="142"/>
      <c r="B44" s="142"/>
      <c r="C44" s="233"/>
      <c r="D44" s="233"/>
      <c r="E44" s="233"/>
      <c r="F44" s="233"/>
      <c r="G44" s="233"/>
      <c r="H44" s="233"/>
      <c r="I44" s="233"/>
      <c r="J44" s="233"/>
      <c r="K44" s="233"/>
      <c r="L44" s="233"/>
      <c r="M44" s="233"/>
    </row>
    <row r="45" spans="1:13" s="217" customFormat="1" ht="12.75" customHeight="1" x14ac:dyDescent="0.2">
      <c r="A45" s="142"/>
      <c r="B45" s="142"/>
      <c r="C45" s="233"/>
      <c r="D45" s="233"/>
      <c r="E45" s="233"/>
      <c r="F45" s="233"/>
      <c r="G45" s="233"/>
      <c r="H45" s="233"/>
      <c r="I45" s="233"/>
      <c r="J45" s="233"/>
      <c r="K45" s="233"/>
      <c r="L45" s="233"/>
      <c r="M45" s="233"/>
    </row>
    <row r="46" spans="1:13" s="217" customFormat="1" ht="12.75" customHeight="1" x14ac:dyDescent="0.2">
      <c r="A46" s="142"/>
      <c r="B46" s="142"/>
      <c r="C46" s="233"/>
      <c r="D46" s="233"/>
      <c r="E46" s="233"/>
      <c r="F46" s="233"/>
      <c r="G46" s="233"/>
      <c r="H46" s="233"/>
      <c r="I46" s="233"/>
      <c r="J46" s="233"/>
      <c r="K46" s="233"/>
      <c r="L46" s="233"/>
      <c r="M46" s="233"/>
    </row>
    <row r="47" spans="1:13" s="217" customFormat="1" ht="12.75" customHeight="1" x14ac:dyDescent="0.2">
      <c r="A47" s="142"/>
      <c r="B47" s="142"/>
      <c r="C47" s="172"/>
      <c r="D47" s="172"/>
      <c r="E47" s="172"/>
      <c r="F47" s="172"/>
      <c r="G47" s="172"/>
      <c r="H47" s="172"/>
      <c r="I47" s="172"/>
      <c r="J47" s="172"/>
      <c r="K47" s="172"/>
      <c r="L47" s="172"/>
      <c r="M47" s="172"/>
    </row>
    <row r="48" spans="1:13" s="160" customFormat="1" ht="12.75" customHeight="1" x14ac:dyDescent="0.2">
      <c r="A48" s="109" t="s">
        <v>12</v>
      </c>
      <c r="B48" s="109"/>
      <c r="C48" s="233" t="s">
        <v>246</v>
      </c>
      <c r="D48" s="233"/>
      <c r="E48" s="233"/>
      <c r="F48" s="233"/>
      <c r="G48" s="233"/>
      <c r="H48" s="233"/>
      <c r="I48" s="233"/>
      <c r="J48" s="233"/>
      <c r="K48" s="233"/>
      <c r="L48" s="233"/>
      <c r="M48" s="233"/>
    </row>
    <row r="49" spans="1:13" s="217" customFormat="1" ht="12.75" customHeight="1" x14ac:dyDescent="0.2">
      <c r="A49" s="142"/>
      <c r="B49" s="142"/>
      <c r="C49" s="174"/>
      <c r="D49" s="174"/>
      <c r="E49" s="174"/>
      <c r="F49" s="174"/>
      <c r="G49" s="174"/>
      <c r="H49" s="174"/>
      <c r="I49" s="174"/>
      <c r="J49" s="174"/>
      <c r="K49" s="174"/>
      <c r="L49" s="174"/>
      <c r="M49" s="174"/>
    </row>
    <row r="50" spans="1:13" s="196" customFormat="1" ht="12.75" customHeight="1" x14ac:dyDescent="0.2">
      <c r="A50" s="109" t="s">
        <v>173</v>
      </c>
      <c r="B50" s="109"/>
      <c r="C50" s="233" t="s">
        <v>248</v>
      </c>
      <c r="D50" s="233"/>
      <c r="E50" s="233"/>
      <c r="F50" s="233"/>
      <c r="G50" s="233"/>
      <c r="H50" s="233"/>
      <c r="I50" s="233"/>
      <c r="J50" s="233"/>
      <c r="K50" s="233"/>
      <c r="L50" s="233"/>
      <c r="M50" s="233"/>
    </row>
    <row r="51" spans="1:13" s="196" customFormat="1" ht="12.75" customHeight="1" x14ac:dyDescent="0.2">
      <c r="A51" s="109" t="s">
        <v>174</v>
      </c>
      <c r="B51" s="109"/>
      <c r="C51" s="233"/>
      <c r="D51" s="233"/>
      <c r="E51" s="233"/>
      <c r="F51" s="233"/>
      <c r="G51" s="233"/>
      <c r="H51" s="233"/>
      <c r="I51" s="233"/>
      <c r="J51" s="233"/>
      <c r="K51" s="233"/>
      <c r="L51" s="233"/>
      <c r="M51" s="233"/>
    </row>
    <row r="52" spans="1:13" s="217" customFormat="1" ht="12.75" customHeight="1" x14ac:dyDescent="0.2">
      <c r="A52" s="142"/>
      <c r="B52" s="142"/>
      <c r="C52" s="270"/>
      <c r="D52" s="270"/>
      <c r="E52" s="270"/>
      <c r="F52" s="270"/>
      <c r="G52" s="270"/>
      <c r="H52" s="270"/>
      <c r="I52" s="270"/>
      <c r="J52" s="270"/>
      <c r="K52" s="270"/>
      <c r="L52" s="270"/>
      <c r="M52" s="270"/>
    </row>
    <row r="53" spans="1:13" s="217" customFormat="1" ht="12.75" customHeight="1" x14ac:dyDescent="0.2">
      <c r="A53" s="109" t="s">
        <v>181</v>
      </c>
      <c r="B53" s="142"/>
      <c r="C53" s="233" t="s">
        <v>249</v>
      </c>
      <c r="D53" s="233"/>
      <c r="E53" s="233"/>
      <c r="F53" s="233"/>
      <c r="G53" s="233"/>
      <c r="H53" s="233"/>
      <c r="I53" s="233"/>
      <c r="J53" s="233"/>
      <c r="K53" s="233"/>
      <c r="L53" s="233"/>
      <c r="M53" s="233"/>
    </row>
    <row r="54" spans="1:13" s="196" customFormat="1" ht="12.75" customHeight="1" x14ac:dyDescent="0.2">
      <c r="A54" s="142"/>
      <c r="B54" s="142"/>
      <c r="C54" s="172"/>
      <c r="D54" s="172"/>
      <c r="E54" s="172"/>
      <c r="F54" s="172"/>
      <c r="G54" s="172"/>
      <c r="H54" s="172"/>
      <c r="I54" s="172"/>
      <c r="J54" s="172"/>
      <c r="K54" s="172"/>
      <c r="L54" s="172"/>
      <c r="M54" s="172"/>
    </row>
    <row r="55" spans="1:13" ht="12.75" customHeight="1" x14ac:dyDescent="0.2">
      <c r="A55" s="109" t="s">
        <v>133</v>
      </c>
      <c r="B55" s="142"/>
      <c r="C55" s="233" t="s">
        <v>250</v>
      </c>
      <c r="D55" s="233"/>
      <c r="E55" s="233"/>
      <c r="F55" s="233"/>
      <c r="G55" s="233"/>
      <c r="H55" s="233"/>
      <c r="I55" s="233"/>
      <c r="J55" s="233"/>
      <c r="K55" s="233"/>
      <c r="L55" s="233"/>
      <c r="M55" s="233"/>
    </row>
    <row r="56" spans="1:13" s="196" customFormat="1" ht="12.75" customHeight="1" x14ac:dyDescent="0.2">
      <c r="A56" s="142"/>
      <c r="B56" s="142"/>
      <c r="C56" s="233"/>
      <c r="D56" s="233"/>
      <c r="E56" s="233"/>
      <c r="F56" s="233"/>
      <c r="G56" s="233"/>
      <c r="H56" s="233"/>
      <c r="I56" s="233"/>
      <c r="J56" s="233"/>
      <c r="K56" s="233"/>
      <c r="L56" s="233"/>
      <c r="M56" s="233"/>
    </row>
    <row r="57" spans="1:13" s="141" customFormat="1" ht="12.75" customHeight="1" x14ac:dyDescent="0.2">
      <c r="A57" s="142"/>
      <c r="B57" s="142"/>
      <c r="C57" s="172"/>
      <c r="D57" s="172"/>
      <c r="E57" s="172"/>
      <c r="F57" s="172"/>
      <c r="G57" s="172"/>
      <c r="H57" s="172"/>
      <c r="I57" s="172"/>
      <c r="J57" s="172"/>
      <c r="K57" s="172"/>
      <c r="L57" s="172"/>
      <c r="M57" s="172"/>
    </row>
    <row r="58" spans="1:13" ht="12.75" customHeight="1" x14ac:dyDescent="0.2">
      <c r="A58" s="109" t="s">
        <v>134</v>
      </c>
      <c r="B58" s="142"/>
      <c r="C58" s="233" t="s">
        <v>251</v>
      </c>
      <c r="D58" s="233"/>
      <c r="E58" s="233"/>
      <c r="F58" s="233"/>
      <c r="G58" s="233"/>
      <c r="H58" s="233"/>
      <c r="I58" s="233"/>
      <c r="J58" s="233"/>
      <c r="K58" s="233"/>
      <c r="L58" s="233"/>
      <c r="M58" s="233"/>
    </row>
    <row r="59" spans="1:13" ht="12.75" customHeight="1" x14ac:dyDescent="0.2">
      <c r="A59" s="142"/>
      <c r="B59" s="142"/>
      <c r="C59" s="233"/>
      <c r="D59" s="233"/>
      <c r="E59" s="233"/>
      <c r="F59" s="233"/>
      <c r="G59" s="233"/>
      <c r="H59" s="233"/>
      <c r="I59" s="233"/>
      <c r="J59" s="233"/>
      <c r="K59" s="233"/>
      <c r="L59" s="233"/>
      <c r="M59" s="233"/>
    </row>
    <row r="60" spans="1:13" s="160" customFormat="1" ht="12.75" customHeight="1" x14ac:dyDescent="0.2">
      <c r="A60" s="142"/>
      <c r="B60" s="142"/>
      <c r="C60" s="233"/>
      <c r="D60" s="233"/>
      <c r="E60" s="233"/>
      <c r="F60" s="233"/>
      <c r="G60" s="233"/>
      <c r="H60" s="233"/>
      <c r="I60" s="233"/>
      <c r="J60" s="233"/>
      <c r="K60" s="233"/>
      <c r="L60" s="233"/>
      <c r="M60" s="233"/>
    </row>
    <row r="61" spans="1:13" s="196" customFormat="1" ht="12.75" customHeight="1" x14ac:dyDescent="0.2">
      <c r="A61" s="142"/>
      <c r="B61" s="142"/>
      <c r="C61" s="233"/>
      <c r="D61" s="233"/>
      <c r="E61" s="233"/>
      <c r="F61" s="233"/>
      <c r="G61" s="233"/>
      <c r="H61" s="233"/>
      <c r="I61" s="233"/>
      <c r="J61" s="233"/>
      <c r="K61" s="233"/>
      <c r="L61" s="233"/>
      <c r="M61" s="233"/>
    </row>
    <row r="62" spans="1:13" s="196" customFormat="1" ht="12.75" customHeight="1" x14ac:dyDescent="0.2">
      <c r="A62" s="142"/>
      <c r="B62" s="142"/>
      <c r="C62" s="233"/>
      <c r="D62" s="233"/>
      <c r="E62" s="233"/>
      <c r="F62" s="233"/>
      <c r="G62" s="233"/>
      <c r="H62" s="233"/>
      <c r="I62" s="233"/>
      <c r="J62" s="233"/>
      <c r="K62" s="233"/>
      <c r="L62" s="233"/>
      <c r="M62" s="233"/>
    </row>
    <row r="63" spans="1:13" s="160" customFormat="1" ht="12.75" customHeight="1" x14ac:dyDescent="0.2">
      <c r="A63" s="142"/>
      <c r="B63" s="142"/>
      <c r="C63" s="233"/>
      <c r="D63" s="233"/>
      <c r="E63" s="233"/>
      <c r="F63" s="233"/>
      <c r="G63" s="233"/>
      <c r="H63" s="233"/>
      <c r="I63" s="233"/>
      <c r="J63" s="233"/>
      <c r="K63" s="233"/>
      <c r="L63" s="233"/>
      <c r="M63" s="233"/>
    </row>
    <row r="64" spans="1:13" s="217" customFormat="1" ht="12.75" customHeight="1" x14ac:dyDescent="0.2">
      <c r="A64" s="142"/>
      <c r="B64" s="142"/>
      <c r="C64" s="233"/>
      <c r="D64" s="233"/>
      <c r="E64" s="233"/>
      <c r="F64" s="233"/>
      <c r="G64" s="233"/>
      <c r="H64" s="233"/>
      <c r="I64" s="233"/>
      <c r="J64" s="233"/>
      <c r="K64" s="233"/>
      <c r="L64" s="233"/>
      <c r="M64" s="233"/>
    </row>
    <row r="65" spans="1:13" s="217" customFormat="1" ht="12.75" customHeight="1" x14ac:dyDescent="0.2">
      <c r="A65" s="142"/>
      <c r="B65" s="142"/>
      <c r="C65" s="172"/>
      <c r="D65" s="172"/>
      <c r="E65" s="172"/>
      <c r="F65" s="172"/>
      <c r="G65" s="172"/>
      <c r="H65" s="172"/>
      <c r="I65" s="172"/>
      <c r="J65" s="172"/>
      <c r="K65" s="172"/>
      <c r="L65" s="172"/>
      <c r="M65" s="172"/>
    </row>
    <row r="66" spans="1:13" s="217" customFormat="1" ht="12.75" customHeight="1" x14ac:dyDescent="0.2">
      <c r="A66" s="109" t="s">
        <v>15</v>
      </c>
      <c r="B66" s="142"/>
      <c r="C66" s="233" t="s">
        <v>252</v>
      </c>
      <c r="D66" s="233"/>
      <c r="E66" s="233"/>
      <c r="F66" s="233"/>
      <c r="G66" s="233"/>
      <c r="H66" s="233"/>
      <c r="I66" s="233"/>
      <c r="J66" s="233"/>
      <c r="K66" s="233"/>
      <c r="L66" s="233"/>
      <c r="M66" s="233"/>
    </row>
    <row r="67" spans="1:13" s="217" customFormat="1" ht="12.75" customHeight="1" x14ac:dyDescent="0.2">
      <c r="A67" s="142"/>
      <c r="B67" s="142"/>
      <c r="C67" s="172"/>
      <c r="D67" s="172"/>
      <c r="E67" s="172"/>
      <c r="F67" s="172"/>
      <c r="G67" s="172"/>
      <c r="H67" s="172"/>
      <c r="I67" s="172"/>
      <c r="J67" s="172"/>
      <c r="K67" s="172"/>
      <c r="L67" s="172"/>
      <c r="M67" s="172"/>
    </row>
    <row r="68" spans="1:13" s="96" customFormat="1" ht="13.5" customHeight="1" x14ac:dyDescent="0.2">
      <c r="A68" s="109" t="s">
        <v>17</v>
      </c>
      <c r="B68" s="142"/>
      <c r="C68" s="234" t="s">
        <v>263</v>
      </c>
      <c r="D68" s="234"/>
      <c r="E68" s="234"/>
      <c r="F68" s="234"/>
      <c r="G68" s="234"/>
      <c r="H68" s="234"/>
      <c r="I68" s="234"/>
      <c r="J68" s="234"/>
      <c r="K68" s="234"/>
      <c r="L68" s="234"/>
      <c r="M68" s="234"/>
    </row>
    <row r="69" spans="1:13" x14ac:dyDescent="0.2">
      <c r="A69" s="142"/>
      <c r="B69" s="142"/>
      <c r="C69" s="234"/>
      <c r="D69" s="234"/>
      <c r="E69" s="234"/>
      <c r="F69" s="234"/>
      <c r="G69" s="234"/>
      <c r="H69" s="234"/>
      <c r="I69" s="234"/>
      <c r="J69" s="234"/>
      <c r="K69" s="234"/>
      <c r="L69" s="234"/>
      <c r="M69" s="234"/>
    </row>
    <row r="70" spans="1:13" ht="12.75" customHeight="1" x14ac:dyDescent="0.2">
      <c r="A70" s="142"/>
      <c r="B70" s="142"/>
      <c r="C70" s="234"/>
      <c r="D70" s="234"/>
      <c r="E70" s="234"/>
      <c r="F70" s="234"/>
      <c r="G70" s="234"/>
      <c r="H70" s="234"/>
      <c r="I70" s="234"/>
      <c r="J70" s="234"/>
      <c r="K70" s="234"/>
      <c r="L70" s="234"/>
      <c r="M70" s="234"/>
    </row>
    <row r="71" spans="1:13" s="217" customFormat="1" ht="12.75" customHeight="1" x14ac:dyDescent="0.2">
      <c r="A71" s="142"/>
      <c r="B71" s="142"/>
      <c r="C71" s="234"/>
      <c r="D71" s="234"/>
      <c r="E71" s="234"/>
      <c r="F71" s="234"/>
      <c r="G71" s="234"/>
      <c r="H71" s="234"/>
      <c r="I71" s="234"/>
      <c r="J71" s="234"/>
      <c r="K71" s="234"/>
      <c r="L71" s="234"/>
      <c r="M71" s="234"/>
    </row>
    <row r="72" spans="1:13" s="152" customFormat="1" ht="12.75" customHeight="1" x14ac:dyDescent="0.2">
      <c r="A72" s="142"/>
      <c r="B72" s="142"/>
      <c r="C72" s="256"/>
      <c r="D72" s="256"/>
      <c r="E72" s="256"/>
      <c r="F72" s="256"/>
      <c r="G72" s="256"/>
      <c r="H72" s="256"/>
      <c r="I72" s="256"/>
      <c r="J72" s="256"/>
      <c r="K72" s="256"/>
      <c r="L72" s="256"/>
      <c r="M72" s="256"/>
    </row>
    <row r="73" spans="1:13" ht="15" customHeight="1" x14ac:dyDescent="0.2">
      <c r="A73" s="109" t="s">
        <v>18</v>
      </c>
      <c r="B73" s="142"/>
      <c r="C73" s="234" t="s">
        <v>253</v>
      </c>
      <c r="D73" s="234"/>
      <c r="E73" s="234"/>
      <c r="F73" s="234"/>
      <c r="G73" s="234"/>
      <c r="H73" s="234"/>
      <c r="I73" s="234"/>
      <c r="J73" s="234"/>
      <c r="K73" s="234"/>
      <c r="L73" s="234"/>
      <c r="M73" s="234"/>
    </row>
    <row r="74" spans="1:13" x14ac:dyDescent="0.2">
      <c r="A74" s="86"/>
      <c r="B74" s="86"/>
      <c r="C74" s="234"/>
      <c r="D74" s="234"/>
      <c r="E74" s="234"/>
      <c r="F74" s="234"/>
      <c r="G74" s="234"/>
      <c r="H74" s="234"/>
      <c r="I74" s="234"/>
      <c r="J74" s="234"/>
      <c r="K74" s="234"/>
      <c r="L74" s="234"/>
      <c r="M74" s="234"/>
    </row>
    <row r="75" spans="1:13" x14ac:dyDescent="0.2">
      <c r="A75" s="86"/>
      <c r="B75" s="86"/>
      <c r="C75" s="256"/>
      <c r="D75" s="256"/>
      <c r="E75" s="256"/>
      <c r="F75" s="256"/>
      <c r="G75" s="256"/>
      <c r="H75" s="256"/>
      <c r="I75" s="256"/>
      <c r="J75" s="256"/>
      <c r="K75" s="256"/>
      <c r="L75" s="256"/>
      <c r="M75" s="256"/>
    </row>
    <row r="76" spans="1:13" ht="14.25" customHeight="1" x14ac:dyDescent="0.2">
      <c r="A76" s="69" t="s">
        <v>119</v>
      </c>
      <c r="B76" s="69"/>
      <c r="C76" s="236" t="s">
        <v>254</v>
      </c>
      <c r="D76" s="236"/>
      <c r="E76" s="236"/>
      <c r="F76" s="236"/>
      <c r="G76" s="236"/>
      <c r="H76" s="236"/>
      <c r="I76" s="236"/>
      <c r="J76" s="236"/>
      <c r="K76" s="236"/>
      <c r="L76" s="236"/>
      <c r="M76" s="236"/>
    </row>
    <row r="77" spans="1:13" x14ac:dyDescent="0.2">
      <c r="A77" s="86"/>
      <c r="B77" s="86"/>
      <c r="C77" s="176"/>
      <c r="D77" s="176"/>
      <c r="E77" s="176"/>
      <c r="F77" s="176"/>
      <c r="G77" s="176"/>
      <c r="H77" s="176"/>
      <c r="I77" s="176"/>
      <c r="J77" s="176"/>
      <c r="K77" s="176"/>
      <c r="L77" s="176"/>
      <c r="M77" s="176"/>
    </row>
    <row r="78" spans="1:13" ht="12.75" customHeight="1" x14ac:dyDescent="0.2">
      <c r="A78" s="69" t="s">
        <v>176</v>
      </c>
      <c r="B78" s="86"/>
      <c r="C78" s="272" t="s">
        <v>255</v>
      </c>
      <c r="D78" s="272"/>
      <c r="E78" s="272"/>
      <c r="F78" s="272"/>
      <c r="G78" s="272"/>
      <c r="H78" s="272"/>
      <c r="I78" s="272"/>
      <c r="J78" s="272"/>
      <c r="K78" s="272"/>
      <c r="L78" s="272"/>
      <c r="M78" s="272"/>
    </row>
    <row r="79" spans="1:13" x14ac:dyDescent="0.2">
      <c r="A79" s="69" t="s">
        <v>177</v>
      </c>
      <c r="B79" s="86"/>
      <c r="C79" s="272"/>
      <c r="D79" s="272"/>
      <c r="E79" s="272"/>
      <c r="F79" s="272"/>
      <c r="G79" s="272"/>
      <c r="H79" s="272"/>
      <c r="I79" s="272"/>
      <c r="J79" s="272"/>
      <c r="K79" s="272"/>
      <c r="L79" s="272"/>
      <c r="M79" s="272"/>
    </row>
    <row r="80" spans="1:13" x14ac:dyDescent="0.2">
      <c r="A80" s="86"/>
      <c r="B80" s="86"/>
      <c r="C80" s="212"/>
      <c r="D80" s="212"/>
      <c r="E80" s="212"/>
      <c r="F80" s="212"/>
      <c r="G80" s="212"/>
      <c r="H80" s="212"/>
      <c r="I80" s="212"/>
      <c r="J80" s="212"/>
      <c r="K80" s="212"/>
      <c r="L80" s="212"/>
      <c r="M80" s="212"/>
    </row>
    <row r="81" spans="1:13" ht="12.75" customHeight="1" x14ac:dyDescent="0.2">
      <c r="A81" s="69" t="s">
        <v>182</v>
      </c>
      <c r="B81" s="86"/>
      <c r="C81" s="235" t="s">
        <v>256</v>
      </c>
      <c r="D81" s="235"/>
      <c r="E81" s="235"/>
      <c r="F81" s="235"/>
      <c r="G81" s="235"/>
      <c r="H81" s="235"/>
      <c r="I81" s="235"/>
      <c r="J81" s="235"/>
      <c r="K81" s="235"/>
      <c r="L81" s="235"/>
      <c r="M81" s="235"/>
    </row>
    <row r="82" spans="1:13" x14ac:dyDescent="0.2">
      <c r="A82" s="86"/>
      <c r="B82" s="86"/>
      <c r="C82" s="235"/>
      <c r="D82" s="235"/>
      <c r="E82" s="235"/>
      <c r="F82" s="235"/>
      <c r="G82" s="235"/>
      <c r="H82" s="235"/>
      <c r="I82" s="235"/>
      <c r="J82" s="235"/>
      <c r="K82" s="235"/>
      <c r="L82" s="235"/>
      <c r="M82" s="235"/>
    </row>
    <row r="83" spans="1:13" x14ac:dyDescent="0.2">
      <c r="C83" s="235"/>
      <c r="D83" s="235"/>
      <c r="E83" s="235"/>
      <c r="F83" s="235"/>
      <c r="G83" s="235"/>
      <c r="H83" s="235"/>
      <c r="I83" s="235"/>
      <c r="J83" s="235"/>
      <c r="K83" s="235"/>
      <c r="L83" s="235"/>
      <c r="M83" s="235"/>
    </row>
  </sheetData>
  <mergeCells count="25">
    <mergeCell ref="C39:M46"/>
    <mergeCell ref="C24:M24"/>
    <mergeCell ref="C53:M53"/>
    <mergeCell ref="C55:M56"/>
    <mergeCell ref="C26:M26"/>
    <mergeCell ref="C16:M17"/>
    <mergeCell ref="C28:M29"/>
    <mergeCell ref="C31:M32"/>
    <mergeCell ref="C34:M37"/>
    <mergeCell ref="C50:M51"/>
    <mergeCell ref="C20:M22"/>
    <mergeCell ref="A1:M1"/>
    <mergeCell ref="A3:M3"/>
    <mergeCell ref="A9:B9"/>
    <mergeCell ref="C48:M48"/>
    <mergeCell ref="C5:M7"/>
    <mergeCell ref="C13:M14"/>
    <mergeCell ref="C9:M11"/>
    <mergeCell ref="C76:M76"/>
    <mergeCell ref="C58:M64"/>
    <mergeCell ref="C66:M66"/>
    <mergeCell ref="C68:M71"/>
    <mergeCell ref="C73:M74"/>
    <mergeCell ref="C78:M79"/>
    <mergeCell ref="C81:M83"/>
  </mergeCells>
  <pageMargins left="0.7" right="0.7" top="0.75" bottom="0.75" header="0.3" footer="0.3"/>
  <pageSetup paperSize="9" scale="74" fitToHeight="0" orientation="portrait" r:id="rId1"/>
  <headerFooter>
    <oddFooter>&amp;C3 of 10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9"/>
  <sheetViews>
    <sheetView view="pageLayout" topLeftCell="A10" zoomScaleNormal="100" workbookViewId="0">
      <selection activeCell="H44" sqref="H44"/>
    </sheetView>
  </sheetViews>
  <sheetFormatPr defaultColWidth="9.140625" defaultRowHeight="12.75" x14ac:dyDescent="0.2"/>
  <cols>
    <col min="1" max="1" width="13.5703125" style="63" bestFit="1" customWidth="1"/>
    <col min="2" max="2" width="4.42578125" style="6" customWidth="1"/>
    <col min="3" max="5" width="9.140625" style="6"/>
    <col min="6" max="6" width="8.85546875" style="6" customWidth="1"/>
    <col min="7" max="7" width="13.7109375" style="185" customWidth="1"/>
    <col min="8" max="8" width="9.140625" style="6"/>
    <col min="9" max="9" width="13.140625" style="6" bestFit="1" customWidth="1"/>
    <col min="10" max="16384" width="9.140625" style="6"/>
  </cols>
  <sheetData>
    <row r="1" spans="1:9" x14ac:dyDescent="0.2">
      <c r="C1" s="241" t="s">
        <v>0</v>
      </c>
      <c r="D1" s="241"/>
      <c r="E1" s="241"/>
      <c r="F1" s="241"/>
    </row>
    <row r="2" spans="1:9" x14ac:dyDescent="0.2">
      <c r="C2" s="13"/>
      <c r="D2" s="13"/>
      <c r="E2" s="13"/>
      <c r="F2" s="13"/>
      <c r="G2" s="186"/>
    </row>
    <row r="3" spans="1:9" x14ac:dyDescent="0.2">
      <c r="A3" s="242" t="s">
        <v>184</v>
      </c>
      <c r="B3" s="242"/>
      <c r="C3" s="242"/>
      <c r="D3" s="242"/>
      <c r="E3" s="242"/>
      <c r="F3" s="242"/>
      <c r="G3" s="242"/>
    </row>
    <row r="5" spans="1:9" ht="25.5" x14ac:dyDescent="0.2">
      <c r="A5" s="80" t="s">
        <v>164</v>
      </c>
      <c r="G5" s="187" t="s">
        <v>179</v>
      </c>
    </row>
    <row r="6" spans="1:9" s="9" customFormat="1" x14ac:dyDescent="0.2">
      <c r="G6" s="188"/>
    </row>
    <row r="7" spans="1:9" x14ac:dyDescent="0.2">
      <c r="A7" s="11"/>
      <c r="C7" s="16" t="s">
        <v>21</v>
      </c>
    </row>
    <row r="8" spans="1:9" x14ac:dyDescent="0.2">
      <c r="A8" s="11"/>
    </row>
    <row r="9" spans="1:9" x14ac:dyDescent="0.2">
      <c r="A9" s="11">
        <v>45</v>
      </c>
      <c r="C9" s="6" t="s">
        <v>22</v>
      </c>
      <c r="G9" s="185">
        <v>0</v>
      </c>
      <c r="H9" s="7"/>
      <c r="I9" s="7"/>
    </row>
    <row r="10" spans="1:9" x14ac:dyDescent="0.2">
      <c r="A10" s="11">
        <v>0</v>
      </c>
      <c r="C10" s="6" t="s">
        <v>23</v>
      </c>
      <c r="G10" s="185">
        <v>0</v>
      </c>
      <c r="H10" s="7"/>
      <c r="I10" s="7"/>
    </row>
    <row r="11" spans="1:9" x14ac:dyDescent="0.2">
      <c r="A11" s="11">
        <v>292724.74</v>
      </c>
      <c r="C11" s="6" t="s">
        <v>25</v>
      </c>
      <c r="G11" s="190">
        <f>'Bank Reconciliation'!D10</f>
        <v>298134.22000000003</v>
      </c>
      <c r="H11" s="7"/>
      <c r="I11" s="213"/>
    </row>
    <row r="12" spans="1:9" x14ac:dyDescent="0.2">
      <c r="A12" s="11">
        <v>2158.15</v>
      </c>
      <c r="C12" s="6" t="s">
        <v>24</v>
      </c>
      <c r="G12" s="185">
        <v>3164.77</v>
      </c>
      <c r="H12" s="7"/>
      <c r="I12" s="7"/>
    </row>
    <row r="13" spans="1:9" x14ac:dyDescent="0.2">
      <c r="A13" s="11">
        <v>24.06</v>
      </c>
      <c r="C13" s="6" t="s">
        <v>26</v>
      </c>
      <c r="G13" s="185">
        <v>24.06</v>
      </c>
    </row>
    <row r="14" spans="1:9" x14ac:dyDescent="0.2">
      <c r="A14" s="11"/>
    </row>
    <row r="15" spans="1:9" x14ac:dyDescent="0.2">
      <c r="A15" s="19">
        <v>294951.95</v>
      </c>
      <c r="G15" s="189">
        <f>SUM(G9:G14)</f>
        <v>301323.05000000005</v>
      </c>
      <c r="I15" s="140"/>
    </row>
    <row r="16" spans="1:9" x14ac:dyDescent="0.2">
      <c r="A16" s="11"/>
    </row>
    <row r="17" spans="1:9" x14ac:dyDescent="0.2">
      <c r="A17" s="11"/>
      <c r="C17" s="16" t="s">
        <v>27</v>
      </c>
    </row>
    <row r="18" spans="1:9" x14ac:dyDescent="0.2">
      <c r="A18" s="11"/>
      <c r="C18" s="16"/>
    </row>
    <row r="19" spans="1:9" x14ac:dyDescent="0.2">
      <c r="A19" s="11">
        <v>1135.29</v>
      </c>
      <c r="C19" s="6" t="s">
        <v>28</v>
      </c>
      <c r="G19" s="185">
        <v>1209.42</v>
      </c>
      <c r="H19" s="7"/>
      <c r="I19" s="7"/>
    </row>
    <row r="20" spans="1:9" x14ac:dyDescent="0.2">
      <c r="A20" s="11">
        <v>9949.49</v>
      </c>
      <c r="C20" s="8" t="s">
        <v>29</v>
      </c>
      <c r="G20" s="185">
        <v>10591.57</v>
      </c>
      <c r="H20" s="7"/>
      <c r="I20" s="7"/>
    </row>
    <row r="21" spans="1:9" x14ac:dyDescent="0.2">
      <c r="A21" s="11"/>
      <c r="H21" s="7"/>
      <c r="I21" s="7"/>
    </row>
    <row r="22" spans="1:9" x14ac:dyDescent="0.2">
      <c r="A22" s="11"/>
      <c r="G22" s="190"/>
      <c r="H22" s="7"/>
      <c r="I22" s="7"/>
    </row>
    <row r="23" spans="1:9" ht="13.5" thickBot="1" x14ac:dyDescent="0.25">
      <c r="A23" s="20">
        <v>283867.17000000004</v>
      </c>
      <c r="C23" s="17" t="s">
        <v>30</v>
      </c>
      <c r="G23" s="191">
        <f>G15-G19-G20</f>
        <v>289522.06000000006</v>
      </c>
    </row>
    <row r="24" spans="1:9" ht="13.5" thickTop="1" x14ac:dyDescent="0.2">
      <c r="A24" s="11"/>
    </row>
    <row r="25" spans="1:9" x14ac:dyDescent="0.2">
      <c r="A25" s="11"/>
    </row>
    <row r="26" spans="1:9" x14ac:dyDescent="0.2">
      <c r="A26" s="11"/>
    </row>
    <row r="27" spans="1:9" x14ac:dyDescent="0.2">
      <c r="A27" s="11"/>
      <c r="C27" s="16" t="s">
        <v>31</v>
      </c>
    </row>
    <row r="28" spans="1:9" x14ac:dyDescent="0.2">
      <c r="A28" s="11"/>
    </row>
    <row r="29" spans="1:9" x14ac:dyDescent="0.2">
      <c r="A29" s="11">
        <v>56491.819999999978</v>
      </c>
      <c r="C29" s="6" t="s">
        <v>32</v>
      </c>
      <c r="G29" s="190">
        <f>Reserves!E15</f>
        <v>53188.39999999998</v>
      </c>
    </row>
    <row r="30" spans="1:9" x14ac:dyDescent="0.2">
      <c r="A30" s="11"/>
    </row>
    <row r="31" spans="1:9" x14ac:dyDescent="0.2">
      <c r="A31" s="11"/>
      <c r="C31" s="18" t="s">
        <v>33</v>
      </c>
    </row>
    <row r="32" spans="1:9" x14ac:dyDescent="0.2">
      <c r="A32" s="70">
        <v>22331.77</v>
      </c>
      <c r="C32" s="6" t="s">
        <v>34</v>
      </c>
      <c r="G32" s="185">
        <v>15227.17</v>
      </c>
    </row>
    <row r="33" spans="1:9" x14ac:dyDescent="0.2">
      <c r="A33" s="70">
        <v>2450.61</v>
      </c>
      <c r="C33" s="6" t="s">
        <v>35</v>
      </c>
      <c r="G33" s="185">
        <v>2450.61</v>
      </c>
    </row>
    <row r="34" spans="1:9" x14ac:dyDescent="0.2">
      <c r="A34" s="70">
        <v>4000</v>
      </c>
      <c r="C34" s="69" t="s">
        <v>15</v>
      </c>
      <c r="G34" s="185">
        <v>4000</v>
      </c>
      <c r="I34" s="102"/>
    </row>
    <row r="35" spans="1:9" x14ac:dyDescent="0.2">
      <c r="A35" s="11">
        <v>10199.65</v>
      </c>
      <c r="C35" s="69" t="s">
        <v>105</v>
      </c>
      <c r="G35" s="185">
        <v>10199.65</v>
      </c>
    </row>
    <row r="36" spans="1:9" s="83" customFormat="1" x14ac:dyDescent="0.2">
      <c r="A36" s="21">
        <v>40</v>
      </c>
      <c r="C36" s="69" t="s">
        <v>111</v>
      </c>
      <c r="G36" s="192">
        <v>4690</v>
      </c>
    </row>
    <row r="37" spans="1:9" s="95" customFormat="1" x14ac:dyDescent="0.2">
      <c r="A37" s="21">
        <v>385.35</v>
      </c>
      <c r="C37" s="69" t="s">
        <v>106</v>
      </c>
      <c r="G37" s="186">
        <v>5385.35</v>
      </c>
    </row>
    <row r="38" spans="1:9" s="95" customFormat="1" x14ac:dyDescent="0.2">
      <c r="A38" s="21">
        <v>1300</v>
      </c>
      <c r="C38" s="69" t="s">
        <v>120</v>
      </c>
      <c r="G38" s="186">
        <v>1300</v>
      </c>
    </row>
    <row r="39" spans="1:9" s="95" customFormat="1" x14ac:dyDescent="0.2">
      <c r="A39" s="21">
        <v>202440.23</v>
      </c>
      <c r="C39" s="69" t="s">
        <v>151</v>
      </c>
      <c r="G39" s="186">
        <v>29865.05</v>
      </c>
    </row>
    <row r="40" spans="1:9" s="95" customFormat="1" x14ac:dyDescent="0.2">
      <c r="A40" s="21"/>
      <c r="C40" s="69" t="s">
        <v>185</v>
      </c>
      <c r="G40" s="186">
        <v>163215.82999999999</v>
      </c>
    </row>
    <row r="41" spans="1:9" s="17" customFormat="1" ht="13.5" thickBot="1" x14ac:dyDescent="0.25">
      <c r="A41" s="84">
        <v>299639.43</v>
      </c>
      <c r="G41" s="164">
        <f>SUM(G29:G40)</f>
        <v>289522.05999999994</v>
      </c>
      <c r="I41" s="169"/>
    </row>
    <row r="42" spans="1:9" ht="13.5" thickTop="1" x14ac:dyDescent="0.2">
      <c r="A42" s="11"/>
      <c r="G42" s="193"/>
    </row>
    <row r="43" spans="1:9" x14ac:dyDescent="0.2">
      <c r="A43" s="85">
        <v>283867</v>
      </c>
      <c r="C43" s="38" t="s">
        <v>72</v>
      </c>
      <c r="G43" s="203">
        <v>289522</v>
      </c>
      <c r="I43" s="140"/>
    </row>
    <row r="44" spans="1:9" x14ac:dyDescent="0.2">
      <c r="G44" s="193"/>
    </row>
    <row r="49" ht="12.75" customHeight="1" x14ac:dyDescent="0.2"/>
  </sheetData>
  <mergeCells count="2">
    <mergeCell ref="C1:F1"/>
    <mergeCell ref="A3:G3"/>
  </mergeCells>
  <pageMargins left="0.7" right="0.7" top="0.75" bottom="0.75" header="0.3" footer="0.3"/>
  <pageSetup paperSize="9" orientation="portrait" r:id="rId1"/>
  <headerFooter>
    <oddFooter>&amp;C4 of 10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32"/>
  <sheetViews>
    <sheetView showWhiteSpace="0" view="pageLayout" zoomScaleNormal="100" workbookViewId="0">
      <selection activeCell="A19" sqref="A19"/>
    </sheetView>
  </sheetViews>
  <sheetFormatPr defaultRowHeight="12.75" x14ac:dyDescent="0.2"/>
  <cols>
    <col min="1" max="1" width="20.28515625" bestFit="1" customWidth="1"/>
  </cols>
  <sheetData>
    <row r="1" spans="1:9" s="82" customFormat="1" x14ac:dyDescent="0.2">
      <c r="A1" s="241" t="s">
        <v>0</v>
      </c>
      <c r="B1" s="243"/>
      <c r="C1" s="243"/>
      <c r="D1" s="243"/>
      <c r="E1" s="243"/>
      <c r="F1" s="243"/>
      <c r="G1" s="243"/>
      <c r="H1" s="243"/>
      <c r="I1" s="243"/>
    </row>
    <row r="2" spans="1:9" s="106" customFormat="1" x14ac:dyDescent="0.2">
      <c r="A2" s="107"/>
      <c r="B2" s="108"/>
      <c r="C2" s="108"/>
      <c r="D2" s="108"/>
      <c r="E2" s="108"/>
      <c r="F2" s="108"/>
      <c r="G2" s="108"/>
      <c r="H2" s="108"/>
      <c r="I2" s="108"/>
    </row>
    <row r="3" spans="1:9" x14ac:dyDescent="0.2">
      <c r="A3" s="244" t="s">
        <v>257</v>
      </c>
      <c r="B3" s="244"/>
      <c r="C3" s="244"/>
      <c r="D3" s="244"/>
      <c r="E3" s="244"/>
      <c r="F3" s="244"/>
      <c r="G3" s="244"/>
      <c r="H3" s="244"/>
      <c r="I3" s="244"/>
    </row>
    <row r="4" spans="1:9" x14ac:dyDescent="0.2">
      <c r="A4" s="175"/>
      <c r="B4" s="86"/>
      <c r="C4" s="86"/>
      <c r="D4" s="86"/>
      <c r="E4" s="86"/>
      <c r="F4" s="86"/>
      <c r="G4" s="257"/>
      <c r="H4" s="86"/>
      <c r="I4" s="86"/>
    </row>
    <row r="5" spans="1:9" s="125" customFormat="1" ht="12.75" customHeight="1" x14ac:dyDescent="0.2">
      <c r="A5" s="71" t="s">
        <v>25</v>
      </c>
      <c r="B5" s="236" t="s">
        <v>258</v>
      </c>
      <c r="C5" s="236"/>
      <c r="D5" s="236"/>
      <c r="E5" s="236"/>
      <c r="F5" s="236"/>
      <c r="G5" s="236"/>
      <c r="H5" s="236"/>
      <c r="I5" s="236"/>
    </row>
    <row r="6" spans="1:9" s="166" customFormat="1" ht="12.75" customHeight="1" x14ac:dyDescent="0.2">
      <c r="A6" s="71"/>
      <c r="B6" s="236"/>
      <c r="C6" s="236"/>
      <c r="D6" s="236"/>
      <c r="E6" s="236"/>
      <c r="F6" s="236"/>
      <c r="G6" s="236"/>
      <c r="H6" s="236"/>
      <c r="I6" s="236"/>
    </row>
    <row r="7" spans="1:9" s="81" customFormat="1" x14ac:dyDescent="0.2">
      <c r="A7" s="71"/>
      <c r="B7" s="273"/>
      <c r="C7" s="273"/>
      <c r="D7" s="273"/>
      <c r="E7" s="273"/>
      <c r="F7" s="273"/>
      <c r="G7" s="273"/>
      <c r="H7" s="273"/>
      <c r="I7" s="273"/>
    </row>
    <row r="8" spans="1:9" s="81" customFormat="1" ht="12" customHeight="1" x14ac:dyDescent="0.2">
      <c r="A8" s="245" t="s">
        <v>24</v>
      </c>
      <c r="B8" s="236" t="s">
        <v>259</v>
      </c>
      <c r="C8" s="236"/>
      <c r="D8" s="236"/>
      <c r="E8" s="236"/>
      <c r="F8" s="236"/>
      <c r="G8" s="236"/>
      <c r="H8" s="236"/>
      <c r="I8" s="236"/>
    </row>
    <row r="9" spans="1:9" s="81" customFormat="1" x14ac:dyDescent="0.2">
      <c r="A9" s="245"/>
      <c r="B9" s="236"/>
      <c r="C9" s="236"/>
      <c r="D9" s="236"/>
      <c r="E9" s="236"/>
      <c r="F9" s="236"/>
      <c r="G9" s="236"/>
      <c r="H9" s="236"/>
      <c r="I9" s="236"/>
    </row>
    <row r="10" spans="1:9" s="125" customFormat="1" x14ac:dyDescent="0.2">
      <c r="A10" s="175"/>
      <c r="B10" s="177"/>
      <c r="C10" s="177"/>
      <c r="D10" s="177"/>
      <c r="E10" s="177"/>
      <c r="F10" s="177"/>
      <c r="G10" s="177"/>
      <c r="H10" s="177"/>
      <c r="I10" s="177"/>
    </row>
    <row r="11" spans="1:9" s="196" customFormat="1" ht="12.75" customHeight="1" x14ac:dyDescent="0.2">
      <c r="A11" s="71" t="s">
        <v>125</v>
      </c>
      <c r="B11" s="236" t="s">
        <v>260</v>
      </c>
      <c r="C11" s="236"/>
      <c r="D11" s="236"/>
      <c r="E11" s="236"/>
      <c r="F11" s="236"/>
      <c r="G11" s="236"/>
      <c r="H11" s="236"/>
      <c r="I11" s="236"/>
    </row>
    <row r="12" spans="1:9" s="196" customFormat="1" x14ac:dyDescent="0.2">
      <c r="A12" s="71"/>
      <c r="B12" s="236"/>
      <c r="C12" s="236"/>
      <c r="D12" s="236"/>
      <c r="E12" s="236"/>
      <c r="F12" s="236"/>
      <c r="G12" s="236"/>
      <c r="H12" s="236"/>
      <c r="I12" s="236"/>
    </row>
    <row r="13" spans="1:9" s="196" customFormat="1" x14ac:dyDescent="0.2">
      <c r="A13" s="71"/>
      <c r="B13" s="236"/>
      <c r="C13" s="236"/>
      <c r="D13" s="236"/>
      <c r="E13" s="236"/>
      <c r="F13" s="236"/>
      <c r="G13" s="236"/>
      <c r="H13" s="236"/>
      <c r="I13" s="236"/>
    </row>
    <row r="14" spans="1:9" s="196" customFormat="1" x14ac:dyDescent="0.2">
      <c r="A14" s="71"/>
      <c r="B14" s="236"/>
      <c r="C14" s="236"/>
      <c r="D14" s="236"/>
      <c r="E14" s="236"/>
      <c r="F14" s="236"/>
      <c r="G14" s="236"/>
      <c r="H14" s="236"/>
      <c r="I14" s="236"/>
    </row>
    <row r="15" spans="1:9" ht="12" customHeight="1" x14ac:dyDescent="0.2">
      <c r="A15" s="175"/>
      <c r="B15" s="178"/>
      <c r="C15" s="178"/>
      <c r="D15" s="178"/>
      <c r="E15" s="178"/>
      <c r="F15" s="178"/>
      <c r="G15" s="179"/>
      <c r="H15" s="178"/>
      <c r="I15" s="178"/>
    </row>
    <row r="16" spans="1:9" ht="14.25" customHeight="1" x14ac:dyDescent="0.2">
      <c r="A16" s="194" t="s">
        <v>126</v>
      </c>
      <c r="B16" s="236" t="s">
        <v>178</v>
      </c>
      <c r="C16" s="236"/>
      <c r="D16" s="236"/>
      <c r="E16" s="236"/>
      <c r="F16" s="236"/>
      <c r="G16" s="236"/>
      <c r="H16" s="236"/>
      <c r="I16" s="236"/>
    </row>
    <row r="17" spans="1:9" s="125" customFormat="1" ht="12.75" customHeight="1" x14ac:dyDescent="0.2">
      <c r="A17" s="194"/>
      <c r="B17" s="236"/>
      <c r="C17" s="236"/>
      <c r="D17" s="236"/>
      <c r="E17" s="236"/>
      <c r="F17" s="236"/>
      <c r="G17" s="236"/>
      <c r="H17" s="236"/>
      <c r="I17" s="236"/>
    </row>
    <row r="18" spans="1:9" s="152" customFormat="1" x14ac:dyDescent="0.2">
      <c r="A18" s="258"/>
      <c r="B18" s="176"/>
      <c r="C18" s="176"/>
      <c r="D18" s="176"/>
      <c r="E18" s="176"/>
      <c r="F18" s="176"/>
      <c r="G18" s="176"/>
      <c r="H18" s="176"/>
      <c r="I18" s="176"/>
    </row>
    <row r="19" spans="1:9" ht="12.75" customHeight="1" x14ac:dyDescent="0.2">
      <c r="A19" s="71" t="s">
        <v>124</v>
      </c>
      <c r="B19" s="236" t="s">
        <v>261</v>
      </c>
      <c r="C19" s="236"/>
      <c r="D19" s="236"/>
      <c r="E19" s="236"/>
      <c r="F19" s="236"/>
      <c r="G19" s="236"/>
      <c r="H19" s="236"/>
      <c r="I19" s="236"/>
    </row>
    <row r="20" spans="1:9" x14ac:dyDescent="0.2">
      <c r="A20" s="86"/>
      <c r="B20" s="236"/>
      <c r="C20" s="236"/>
      <c r="D20" s="236"/>
      <c r="E20" s="236"/>
      <c r="F20" s="236"/>
      <c r="G20" s="236"/>
      <c r="H20" s="236"/>
      <c r="I20" s="236"/>
    </row>
    <row r="21" spans="1:9" s="96" customFormat="1" x14ac:dyDescent="0.2">
      <c r="A21" s="86"/>
      <c r="B21" s="236"/>
      <c r="C21" s="236"/>
      <c r="D21" s="236"/>
      <c r="E21" s="236"/>
      <c r="F21" s="236"/>
      <c r="G21" s="236"/>
      <c r="H21" s="236"/>
      <c r="I21" s="236"/>
    </row>
    <row r="22" spans="1:9" s="125" customFormat="1" x14ac:dyDescent="0.2">
      <c r="A22" s="86"/>
      <c r="B22" s="236"/>
      <c r="C22" s="236"/>
      <c r="D22" s="236"/>
      <c r="E22" s="236"/>
      <c r="F22" s="236"/>
      <c r="G22" s="236"/>
      <c r="H22" s="236"/>
      <c r="I22" s="236"/>
    </row>
    <row r="23" spans="1:9" s="125" customFormat="1" x14ac:dyDescent="0.2">
      <c r="A23" s="86"/>
      <c r="B23" s="236"/>
      <c r="C23" s="236"/>
      <c r="D23" s="236"/>
      <c r="E23" s="236"/>
      <c r="F23" s="236"/>
      <c r="G23" s="236"/>
      <c r="H23" s="236"/>
      <c r="I23" s="236"/>
    </row>
    <row r="24" spans="1:9" s="96" customFormat="1" x14ac:dyDescent="0.2">
      <c r="A24" s="86"/>
      <c r="B24" s="236"/>
      <c r="C24" s="236"/>
      <c r="D24" s="236"/>
      <c r="E24" s="236"/>
      <c r="F24" s="236"/>
      <c r="G24" s="236"/>
      <c r="H24" s="236"/>
      <c r="I24" s="236"/>
    </row>
    <row r="25" spans="1:9" ht="12.75" customHeight="1" x14ac:dyDescent="0.2">
      <c r="A25" s="86"/>
      <c r="B25" s="236"/>
      <c r="C25" s="236"/>
      <c r="D25" s="236"/>
      <c r="E25" s="236"/>
      <c r="F25" s="236"/>
      <c r="G25" s="236"/>
      <c r="H25" s="236"/>
      <c r="I25" s="236"/>
    </row>
    <row r="26" spans="1:9" x14ac:dyDescent="0.2">
      <c r="B26" s="236"/>
      <c r="C26" s="236"/>
      <c r="D26" s="236"/>
      <c r="E26" s="236"/>
      <c r="F26" s="236"/>
      <c r="G26" s="236"/>
      <c r="H26" s="236"/>
      <c r="I26" s="236"/>
    </row>
    <row r="27" spans="1:9" s="96" customFormat="1" x14ac:dyDescent="0.2">
      <c r="B27" s="236"/>
      <c r="C27" s="236"/>
      <c r="D27" s="236"/>
      <c r="E27" s="236"/>
      <c r="F27" s="236"/>
      <c r="G27" s="236"/>
      <c r="H27" s="236"/>
      <c r="I27" s="236"/>
    </row>
    <row r="28" spans="1:9" s="96" customFormat="1" x14ac:dyDescent="0.2">
      <c r="B28" s="176"/>
      <c r="C28" s="176"/>
      <c r="D28" s="176"/>
      <c r="E28" s="176"/>
      <c r="F28" s="176"/>
      <c r="G28" s="176"/>
      <c r="H28" s="176"/>
      <c r="I28" s="176"/>
    </row>
    <row r="29" spans="1:9" s="96" customFormat="1" x14ac:dyDescent="0.2">
      <c r="B29" s="110"/>
      <c r="C29" s="110"/>
      <c r="D29" s="110"/>
      <c r="E29" s="110"/>
      <c r="F29" s="110"/>
      <c r="G29" s="110"/>
      <c r="H29" s="110"/>
      <c r="I29" s="110"/>
    </row>
    <row r="30" spans="1:9" ht="12.75" customHeight="1" x14ac:dyDescent="0.2">
      <c r="A30" s="69"/>
      <c r="B30" s="97"/>
      <c r="C30" s="97"/>
      <c r="D30" s="97"/>
      <c r="E30" s="97"/>
      <c r="F30" s="97"/>
      <c r="G30" s="97"/>
      <c r="H30" s="97"/>
      <c r="I30" s="97"/>
    </row>
    <row r="31" spans="1:9" x14ac:dyDescent="0.2">
      <c r="B31" s="97"/>
      <c r="C31" s="97"/>
      <c r="D31" s="97"/>
      <c r="E31" s="97"/>
      <c r="F31" s="97"/>
      <c r="G31" s="97"/>
      <c r="H31" s="97"/>
      <c r="I31" s="97"/>
    </row>
    <row r="32" spans="1:9" x14ac:dyDescent="0.2">
      <c r="B32" s="97"/>
      <c r="C32" s="97"/>
      <c r="D32" s="97"/>
      <c r="E32" s="97"/>
      <c r="F32" s="97"/>
      <c r="G32" s="97"/>
      <c r="H32" s="97"/>
      <c r="I32" s="97"/>
    </row>
  </sheetData>
  <mergeCells count="8">
    <mergeCell ref="B11:I14"/>
    <mergeCell ref="B16:I17"/>
    <mergeCell ref="A1:I1"/>
    <mergeCell ref="A3:I3"/>
    <mergeCell ref="A8:A9"/>
    <mergeCell ref="B5:I6"/>
    <mergeCell ref="B8:I9"/>
    <mergeCell ref="B19:I27"/>
  </mergeCells>
  <pageMargins left="0.7" right="0.7" top="0.75" bottom="0.75" header="0.3" footer="0.3"/>
  <pageSetup paperSize="9" scale="97" fitToHeight="0" orientation="portrait" r:id="rId1"/>
  <headerFooter>
    <oddFooter>&amp;C5 of 10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87"/>
  <sheetViews>
    <sheetView showWhiteSpace="0" view="pageLayout" topLeftCell="A28" zoomScaleNormal="100" workbookViewId="0">
      <selection activeCell="E15" sqref="E15"/>
    </sheetView>
  </sheetViews>
  <sheetFormatPr defaultColWidth="9.140625" defaultRowHeight="12.75" x14ac:dyDescent="0.2"/>
  <cols>
    <col min="1" max="1" width="43.140625" style="69" customWidth="1"/>
    <col min="2" max="2" width="15.140625" style="70" customWidth="1"/>
    <col min="3" max="3" width="11.85546875" style="70" bestFit="1" customWidth="1"/>
    <col min="4" max="4" width="12.7109375" style="70" bestFit="1" customWidth="1"/>
    <col min="5" max="5" width="13.140625" style="70" bestFit="1" customWidth="1"/>
    <col min="6" max="16384" width="9.140625" style="69"/>
  </cols>
  <sheetData>
    <row r="1" spans="1:5" x14ac:dyDescent="0.2">
      <c r="A1" s="238" t="s">
        <v>0</v>
      </c>
      <c r="B1" s="238"/>
      <c r="C1" s="238"/>
      <c r="D1" s="238"/>
      <c r="E1" s="238"/>
    </row>
    <row r="2" spans="1:5" x14ac:dyDescent="0.2">
      <c r="A2" s="134"/>
      <c r="B2" s="134"/>
      <c r="C2" s="134"/>
      <c r="D2" s="134"/>
      <c r="E2" s="134"/>
    </row>
    <row r="3" spans="1:5" x14ac:dyDescent="0.2">
      <c r="A3" s="242" t="s">
        <v>214</v>
      </c>
      <c r="B3" s="242"/>
      <c r="C3" s="242"/>
      <c r="D3" s="242"/>
      <c r="E3" s="242"/>
    </row>
    <row r="4" spans="1:5" x14ac:dyDescent="0.2">
      <c r="A4" s="134"/>
      <c r="B4" s="92"/>
      <c r="C4" s="92"/>
      <c r="D4" s="92"/>
      <c r="E4" s="92"/>
    </row>
    <row r="5" spans="1:5" x14ac:dyDescent="0.2">
      <c r="B5" s="92" t="s">
        <v>90</v>
      </c>
      <c r="C5" s="92" t="s">
        <v>91</v>
      </c>
      <c r="D5" s="92" t="s">
        <v>93</v>
      </c>
      <c r="E5" s="92" t="s">
        <v>95</v>
      </c>
    </row>
    <row r="6" spans="1:5" x14ac:dyDescent="0.2">
      <c r="B6" s="92" t="s">
        <v>97</v>
      </c>
      <c r="C6" s="92" t="s">
        <v>92</v>
      </c>
      <c r="D6" s="92" t="s">
        <v>94</v>
      </c>
      <c r="E6" s="92" t="s">
        <v>96</v>
      </c>
    </row>
    <row r="7" spans="1:5" x14ac:dyDescent="0.2">
      <c r="B7" s="92"/>
      <c r="C7" s="92"/>
      <c r="D7" s="92"/>
      <c r="E7" s="92"/>
    </row>
    <row r="8" spans="1:5" x14ac:dyDescent="0.2">
      <c r="A8" s="69" t="s">
        <v>79</v>
      </c>
      <c r="B8" s="92">
        <v>40719.56</v>
      </c>
      <c r="C8" s="92">
        <f>'Income &amp; Expenditure '!G42</f>
        <v>5654.8899999999849</v>
      </c>
      <c r="D8" s="92"/>
      <c r="E8" s="92"/>
    </row>
    <row r="9" spans="1:5" x14ac:dyDescent="0.2">
      <c r="A9" s="18" t="s">
        <v>205</v>
      </c>
      <c r="B9" s="92"/>
      <c r="C9" s="92"/>
      <c r="D9" s="92"/>
      <c r="E9" s="92"/>
    </row>
    <row r="10" spans="1:5" x14ac:dyDescent="0.2">
      <c r="A10" s="69" t="s">
        <v>166</v>
      </c>
      <c r="B10" s="92"/>
      <c r="C10" s="92"/>
      <c r="D10" s="92">
        <f>-B45</f>
        <v>-4698.68</v>
      </c>
      <c r="E10" s="92"/>
    </row>
    <row r="11" spans="1:5" x14ac:dyDescent="0.2">
      <c r="A11" s="69" t="s">
        <v>203</v>
      </c>
      <c r="B11" s="92"/>
      <c r="C11" s="92"/>
      <c r="D11" s="92">
        <f>-B47</f>
        <v>-4650</v>
      </c>
      <c r="E11" s="92"/>
    </row>
    <row r="12" spans="1:5" x14ac:dyDescent="0.2">
      <c r="A12" s="69" t="s">
        <v>202</v>
      </c>
      <c r="B12" s="92"/>
      <c r="C12" s="92"/>
      <c r="D12" s="92">
        <f>-B49</f>
        <v>-5000</v>
      </c>
      <c r="E12" s="92"/>
    </row>
    <row r="13" spans="1:5" x14ac:dyDescent="0.2">
      <c r="A13" s="135" t="s">
        <v>204</v>
      </c>
      <c r="B13" s="92"/>
      <c r="C13" s="92"/>
      <c r="D13" s="92">
        <f>B59</f>
        <v>14058.029999999999</v>
      </c>
      <c r="E13" s="92"/>
    </row>
    <row r="14" spans="1:5" x14ac:dyDescent="0.2">
      <c r="A14" s="135" t="s">
        <v>199</v>
      </c>
      <c r="B14" s="92"/>
      <c r="C14" s="92"/>
      <c r="D14" s="92">
        <f>B65</f>
        <v>7104.5999999999995</v>
      </c>
      <c r="E14" s="92"/>
    </row>
    <row r="15" spans="1:5" x14ac:dyDescent="0.2">
      <c r="A15" s="135"/>
      <c r="B15" s="136">
        <f>SUM(B8:B12)</f>
        <v>40719.56</v>
      </c>
      <c r="C15" s="136">
        <f>SUM(C8:C12)</f>
        <v>5654.8899999999849</v>
      </c>
      <c r="D15" s="136">
        <f>SUM(D10:D14)</f>
        <v>6813.949999999998</v>
      </c>
      <c r="E15" s="93">
        <f>B15+C15+D15</f>
        <v>53188.39999999998</v>
      </c>
    </row>
    <row r="16" spans="1:5" x14ac:dyDescent="0.2">
      <c r="A16" s="135"/>
      <c r="B16" s="92"/>
      <c r="C16" s="92"/>
      <c r="D16" s="168"/>
      <c r="E16" s="168"/>
    </row>
    <row r="17" spans="1:6" x14ac:dyDescent="0.2">
      <c r="A17" s="135"/>
      <c r="B17" s="92"/>
      <c r="C17" s="92"/>
      <c r="D17" s="92"/>
      <c r="E17" s="92"/>
    </row>
    <row r="18" spans="1:6" x14ac:dyDescent="0.2">
      <c r="B18" s="92"/>
      <c r="C18" s="92"/>
      <c r="D18" s="92"/>
      <c r="E18" s="92"/>
    </row>
    <row r="19" spans="1:6" x14ac:dyDescent="0.2">
      <c r="A19" s="69" t="s">
        <v>34</v>
      </c>
      <c r="B19" s="92">
        <v>22331.77</v>
      </c>
      <c r="C19" s="92"/>
      <c r="D19" s="92">
        <f>-(B65)</f>
        <v>-7104.5999999999995</v>
      </c>
      <c r="E19" s="92">
        <f>B19+D19</f>
        <v>15227.170000000002</v>
      </c>
    </row>
    <row r="20" spans="1:6" x14ac:dyDescent="0.2">
      <c r="B20" s="92">
        <v>0</v>
      </c>
      <c r="C20" s="92"/>
      <c r="D20" s="92"/>
      <c r="E20" s="92">
        <f>B20+D20</f>
        <v>0</v>
      </c>
    </row>
    <row r="21" spans="1:6" x14ac:dyDescent="0.2">
      <c r="A21" s="69" t="s">
        <v>98</v>
      </c>
      <c r="B21" s="92">
        <v>2450.61</v>
      </c>
      <c r="C21" s="92"/>
      <c r="D21" s="92"/>
      <c r="E21" s="92">
        <f>B21-E22</f>
        <v>2450.61</v>
      </c>
    </row>
    <row r="22" spans="1:6" x14ac:dyDescent="0.2">
      <c r="B22" s="92"/>
      <c r="C22" s="92"/>
      <c r="D22" s="92"/>
      <c r="E22" s="92"/>
    </row>
    <row r="23" spans="1:6" x14ac:dyDescent="0.2">
      <c r="A23" s="69" t="s">
        <v>15</v>
      </c>
      <c r="B23" s="92">
        <v>4000</v>
      </c>
      <c r="C23" s="92"/>
      <c r="D23" s="92"/>
      <c r="E23" s="92">
        <f t="shared" ref="E23:E27" si="0">B23+D23</f>
        <v>4000</v>
      </c>
    </row>
    <row r="24" spans="1:6" x14ac:dyDescent="0.2">
      <c r="B24" s="92">
        <v>0</v>
      </c>
      <c r="C24" s="92"/>
      <c r="D24" s="92"/>
      <c r="E24" s="92">
        <f t="shared" si="0"/>
        <v>0</v>
      </c>
    </row>
    <row r="25" spans="1:6" x14ac:dyDescent="0.2">
      <c r="A25" s="69" t="s">
        <v>105</v>
      </c>
      <c r="B25" s="92">
        <v>10199.65</v>
      </c>
      <c r="C25" s="92"/>
      <c r="D25" s="92"/>
      <c r="E25" s="92">
        <f t="shared" si="0"/>
        <v>10199.65</v>
      </c>
    </row>
    <row r="26" spans="1:6" x14ac:dyDescent="0.2">
      <c r="B26" s="92">
        <v>0</v>
      </c>
      <c r="C26" s="92"/>
      <c r="D26" s="92"/>
      <c r="E26" s="92">
        <f t="shared" si="0"/>
        <v>0</v>
      </c>
    </row>
    <row r="27" spans="1:6" x14ac:dyDescent="0.2">
      <c r="A27" s="69" t="s">
        <v>111</v>
      </c>
      <c r="B27" s="92">
        <v>40</v>
      </c>
      <c r="C27" s="92"/>
      <c r="D27" s="92">
        <f>B47</f>
        <v>4650</v>
      </c>
      <c r="E27" s="92">
        <f t="shared" si="0"/>
        <v>4690</v>
      </c>
    </row>
    <row r="28" spans="1:6" x14ac:dyDescent="0.2">
      <c r="B28" s="92"/>
      <c r="C28" s="92"/>
      <c r="D28" s="92"/>
      <c r="E28" s="92"/>
    </row>
    <row r="29" spans="1:6" x14ac:dyDescent="0.2">
      <c r="A29" s="69" t="s">
        <v>106</v>
      </c>
      <c r="B29" s="92">
        <v>385.35</v>
      </c>
      <c r="C29" s="92"/>
      <c r="D29" s="92">
        <f>B49</f>
        <v>5000</v>
      </c>
      <c r="E29" s="92">
        <f>B29+D29</f>
        <v>5385.35</v>
      </c>
    </row>
    <row r="30" spans="1:6" x14ac:dyDescent="0.2">
      <c r="B30" s="92"/>
      <c r="C30" s="92"/>
      <c r="D30" s="92"/>
      <c r="E30" s="69"/>
    </row>
    <row r="31" spans="1:6" x14ac:dyDescent="0.2">
      <c r="A31" s="69" t="s">
        <v>120</v>
      </c>
      <c r="B31" s="92">
        <v>1300</v>
      </c>
      <c r="C31" s="92"/>
      <c r="D31" s="92"/>
      <c r="E31" s="92">
        <v>1300</v>
      </c>
    </row>
    <row r="32" spans="1:6" x14ac:dyDescent="0.2">
      <c r="B32" s="92"/>
      <c r="C32" s="92"/>
      <c r="D32" s="92"/>
      <c r="E32" s="92"/>
      <c r="F32" s="69" t="s">
        <v>141</v>
      </c>
    </row>
    <row r="33" spans="1:7" x14ac:dyDescent="0.2">
      <c r="A33" s="69" t="s">
        <v>146</v>
      </c>
      <c r="B33" s="92">
        <v>202440.23</v>
      </c>
      <c r="C33" s="92"/>
      <c r="D33" s="70">
        <f>B45</f>
        <v>4698.68</v>
      </c>
      <c r="E33" s="92"/>
    </row>
    <row r="34" spans="1:7" x14ac:dyDescent="0.2">
      <c r="C34" s="92"/>
      <c r="D34" s="92">
        <f>-(B59)</f>
        <v>-14058.029999999999</v>
      </c>
      <c r="E34" s="92"/>
    </row>
    <row r="35" spans="1:7" x14ac:dyDescent="0.2">
      <c r="B35" s="259"/>
      <c r="C35" s="92"/>
      <c r="D35" s="92">
        <f>B70</f>
        <v>-163215.82999999999</v>
      </c>
      <c r="E35" s="92">
        <f>B33+D33+D34+D35</f>
        <v>29865.050000000017</v>
      </c>
    </row>
    <row r="36" spans="1:7" x14ac:dyDescent="0.2">
      <c r="B36" s="92"/>
      <c r="C36" s="92"/>
      <c r="D36" s="92"/>
      <c r="E36" s="92"/>
    </row>
    <row r="37" spans="1:7" x14ac:dyDescent="0.2">
      <c r="A37" s="69" t="s">
        <v>191</v>
      </c>
      <c r="B37" s="92"/>
      <c r="C37" s="92"/>
      <c r="D37" s="92">
        <f>B72</f>
        <v>163215.82999999999</v>
      </c>
      <c r="E37" s="92">
        <f>D37</f>
        <v>163215.82999999999</v>
      </c>
    </row>
    <row r="38" spans="1:7" x14ac:dyDescent="0.2">
      <c r="B38" s="93">
        <v>243147.61000000002</v>
      </c>
      <c r="C38" s="93"/>
      <c r="D38" s="93">
        <f>SUM(D19:D37)</f>
        <v>-6813.9500000000116</v>
      </c>
      <c r="E38" s="93">
        <f>SUM(E19:E37)</f>
        <v>236333.66</v>
      </c>
    </row>
    <row r="39" spans="1:7" x14ac:dyDescent="0.2">
      <c r="B39" s="94"/>
      <c r="C39" s="94"/>
      <c r="D39" s="94"/>
      <c r="E39" s="94"/>
    </row>
    <row r="40" spans="1:7" x14ac:dyDescent="0.2">
      <c r="B40" s="94"/>
      <c r="C40" s="94"/>
      <c r="D40" s="94"/>
      <c r="E40" s="94"/>
    </row>
    <row r="41" spans="1:7" x14ac:dyDescent="0.2">
      <c r="A41" s="17" t="s">
        <v>148</v>
      </c>
      <c r="B41" s="94"/>
      <c r="C41" s="94"/>
      <c r="D41" s="94"/>
      <c r="E41" s="94">
        <f>E15+E38</f>
        <v>289522.06</v>
      </c>
    </row>
    <row r="42" spans="1:7" x14ac:dyDescent="0.2">
      <c r="B42" s="92"/>
      <c r="C42" s="92"/>
      <c r="D42" s="92"/>
      <c r="E42" s="92"/>
    </row>
    <row r="43" spans="1:7" x14ac:dyDescent="0.2">
      <c r="A43" s="17" t="s">
        <v>206</v>
      </c>
      <c r="B43" s="92"/>
      <c r="C43" s="92"/>
      <c r="D43" s="92"/>
      <c r="E43" s="92"/>
    </row>
    <row r="44" spans="1:7" x14ac:dyDescent="0.2">
      <c r="A44" s="18" t="s">
        <v>147</v>
      </c>
      <c r="B44" s="92"/>
      <c r="C44" s="92"/>
      <c r="D44" s="92"/>
      <c r="E44" s="92"/>
    </row>
    <row r="45" spans="1:7" x14ac:dyDescent="0.2">
      <c r="A45" s="69" t="s">
        <v>165</v>
      </c>
      <c r="B45" s="92">
        <v>4698.68</v>
      </c>
      <c r="C45" s="165">
        <v>43922</v>
      </c>
      <c r="D45" s="92"/>
      <c r="E45" s="92"/>
    </row>
    <row r="46" spans="1:7" x14ac:dyDescent="0.2">
      <c r="A46" s="138" t="s">
        <v>186</v>
      </c>
      <c r="B46" s="92"/>
      <c r="C46" s="165"/>
      <c r="D46" s="92"/>
      <c r="E46" s="92"/>
      <c r="G46" s="102"/>
    </row>
    <row r="47" spans="1:7" x14ac:dyDescent="0.2">
      <c r="A47" s="126" t="s">
        <v>187</v>
      </c>
      <c r="B47" s="92">
        <v>4650</v>
      </c>
      <c r="C47" s="165">
        <v>44256</v>
      </c>
      <c r="D47" s="92"/>
      <c r="E47" s="92"/>
      <c r="G47" s="102"/>
    </row>
    <row r="48" spans="1:7" x14ac:dyDescent="0.2">
      <c r="A48" s="126" t="s">
        <v>188</v>
      </c>
      <c r="B48" s="92"/>
      <c r="C48" s="165"/>
      <c r="D48" s="92"/>
      <c r="E48" s="92"/>
      <c r="G48" s="102"/>
    </row>
    <row r="49" spans="1:7" x14ac:dyDescent="0.2">
      <c r="A49" s="126" t="s">
        <v>189</v>
      </c>
      <c r="B49" s="92">
        <v>5000</v>
      </c>
      <c r="C49" s="165">
        <v>44256</v>
      </c>
      <c r="D49" s="92"/>
      <c r="E49" s="92"/>
      <c r="G49" s="102"/>
    </row>
    <row r="50" spans="1:7" x14ac:dyDescent="0.2">
      <c r="A50" s="126" t="s">
        <v>207</v>
      </c>
      <c r="B50" s="94">
        <f>SUM(B45:B49)</f>
        <v>14348.68</v>
      </c>
      <c r="C50" s="165"/>
      <c r="D50" s="92"/>
      <c r="E50" s="92"/>
      <c r="G50" s="102"/>
    </row>
    <row r="51" spans="1:7" x14ac:dyDescent="0.2">
      <c r="A51" s="126"/>
      <c r="B51" s="92"/>
      <c r="C51" s="165"/>
      <c r="D51" s="92"/>
      <c r="E51" s="92"/>
      <c r="G51" s="102"/>
    </row>
    <row r="52" spans="1:7" x14ac:dyDescent="0.2">
      <c r="A52" s="127"/>
      <c r="B52" s="92"/>
      <c r="C52" s="92"/>
      <c r="D52" s="92"/>
      <c r="E52" s="92"/>
    </row>
    <row r="53" spans="1:7" x14ac:dyDescent="0.2">
      <c r="A53" s="127" t="s">
        <v>192</v>
      </c>
      <c r="B53" s="92"/>
      <c r="C53" s="92"/>
      <c r="D53" s="92"/>
      <c r="E53" s="92"/>
    </row>
    <row r="54" spans="1:7" x14ac:dyDescent="0.2">
      <c r="A54" s="211" t="s">
        <v>144</v>
      </c>
      <c r="B54" s="92"/>
      <c r="C54" s="92"/>
      <c r="D54" s="92"/>
      <c r="E54" s="92"/>
    </row>
    <row r="55" spans="1:7" x14ac:dyDescent="0.2">
      <c r="A55" s="138" t="s">
        <v>172</v>
      </c>
      <c r="B55" s="92"/>
      <c r="C55" s="92"/>
      <c r="D55" s="92"/>
      <c r="E55" s="92"/>
    </row>
    <row r="56" spans="1:7" x14ac:dyDescent="0.2">
      <c r="A56" s="260" t="s">
        <v>193</v>
      </c>
      <c r="B56" s="202">
        <v>8174.03</v>
      </c>
      <c r="C56" s="165">
        <v>44228</v>
      </c>
      <c r="D56" s="92"/>
      <c r="E56" s="92"/>
    </row>
    <row r="57" spans="1:7" x14ac:dyDescent="0.2">
      <c r="A57" s="260" t="s">
        <v>194</v>
      </c>
      <c r="B57" s="202">
        <v>1000</v>
      </c>
      <c r="C57" s="165">
        <v>44256</v>
      </c>
      <c r="D57" s="92"/>
      <c r="E57" s="92"/>
    </row>
    <row r="58" spans="1:7" x14ac:dyDescent="0.2">
      <c r="A58" s="260" t="s">
        <v>195</v>
      </c>
      <c r="B58" s="202">
        <v>4884</v>
      </c>
      <c r="C58" s="165">
        <v>44256</v>
      </c>
      <c r="D58" s="92"/>
      <c r="E58" s="92"/>
    </row>
    <row r="59" spans="1:7" x14ac:dyDescent="0.2">
      <c r="A59" s="261" t="s">
        <v>208</v>
      </c>
      <c r="B59" s="94">
        <f>SUM(B56:B58)</f>
        <v>14058.029999999999</v>
      </c>
      <c r="C59" s="92"/>
      <c r="D59" s="92"/>
      <c r="E59" s="92"/>
    </row>
    <row r="60" spans="1:7" x14ac:dyDescent="0.2">
      <c r="A60" s="127"/>
      <c r="B60" s="92"/>
      <c r="C60" s="92"/>
      <c r="D60" s="92"/>
      <c r="E60" s="92"/>
    </row>
    <row r="61" spans="1:7" x14ac:dyDescent="0.2">
      <c r="A61" s="16" t="s">
        <v>199</v>
      </c>
      <c r="B61" s="94"/>
      <c r="C61" s="92"/>
      <c r="D61" s="92"/>
      <c r="E61" s="92"/>
    </row>
    <row r="62" spans="1:7" x14ac:dyDescent="0.2">
      <c r="A62" s="135" t="s">
        <v>196</v>
      </c>
      <c r="B62" s="92">
        <v>445.5</v>
      </c>
      <c r="C62" s="165">
        <v>44044</v>
      </c>
      <c r="D62" s="92"/>
      <c r="E62" s="92"/>
    </row>
    <row r="63" spans="1:7" x14ac:dyDescent="0.2">
      <c r="A63" s="135" t="s">
        <v>197</v>
      </c>
      <c r="B63" s="92">
        <v>6100.82</v>
      </c>
      <c r="C63" s="165">
        <v>44044</v>
      </c>
      <c r="D63" s="92"/>
      <c r="E63" s="92"/>
    </row>
    <row r="64" spans="1:7" x14ac:dyDescent="0.2">
      <c r="A64" s="135" t="s">
        <v>198</v>
      </c>
      <c r="B64" s="92">
        <v>558.28</v>
      </c>
      <c r="C64" s="165">
        <v>44166</v>
      </c>
      <c r="D64" s="92"/>
      <c r="E64" s="92"/>
    </row>
    <row r="65" spans="1:5" x14ac:dyDescent="0.2">
      <c r="A65" s="262" t="s">
        <v>200</v>
      </c>
      <c r="B65" s="94">
        <f>SUM(B62:B64)</f>
        <v>7104.5999999999995</v>
      </c>
      <c r="C65" s="92"/>
      <c r="D65" s="92"/>
      <c r="E65" s="92"/>
    </row>
    <row r="66" spans="1:5" x14ac:dyDescent="0.2">
      <c r="A66" s="135"/>
      <c r="B66" s="92"/>
      <c r="C66" s="92"/>
      <c r="D66" s="92"/>
      <c r="E66" s="92"/>
    </row>
    <row r="67" spans="1:5" x14ac:dyDescent="0.2">
      <c r="A67" s="138" t="s">
        <v>201</v>
      </c>
      <c r="B67" s="94">
        <f>B59+B65</f>
        <v>21162.629999999997</v>
      </c>
      <c r="C67" s="92"/>
      <c r="D67" s="92"/>
      <c r="E67" s="92"/>
    </row>
    <row r="68" spans="1:5" x14ac:dyDescent="0.2">
      <c r="A68" s="163"/>
      <c r="B68" s="94"/>
      <c r="C68" s="92"/>
      <c r="D68" s="92"/>
      <c r="E68" s="92"/>
    </row>
    <row r="69" spans="1:5" x14ac:dyDescent="0.2">
      <c r="A69" s="211" t="s">
        <v>209</v>
      </c>
      <c r="B69" s="92"/>
      <c r="C69" s="92"/>
      <c r="D69" s="92"/>
      <c r="E69" s="92"/>
    </row>
    <row r="70" spans="1:5" x14ac:dyDescent="0.2">
      <c r="A70" s="126" t="s">
        <v>210</v>
      </c>
      <c r="B70" s="92">
        <v>-163215.82999999999</v>
      </c>
      <c r="C70" s="165">
        <v>44256</v>
      </c>
      <c r="D70" s="92"/>
      <c r="E70" s="92"/>
    </row>
    <row r="71" spans="1:5" x14ac:dyDescent="0.2">
      <c r="A71" s="126" t="s">
        <v>190</v>
      </c>
      <c r="B71" s="92"/>
      <c r="C71" s="92"/>
      <c r="D71" s="92"/>
      <c r="E71" s="92"/>
    </row>
    <row r="72" spans="1:5" x14ac:dyDescent="0.2">
      <c r="A72" s="126" t="s">
        <v>211</v>
      </c>
      <c r="B72" s="263">
        <v>163215.82999999999</v>
      </c>
      <c r="C72" s="165">
        <v>44256</v>
      </c>
      <c r="D72" s="92"/>
      <c r="E72" s="92"/>
    </row>
    <row r="73" spans="1:5" x14ac:dyDescent="0.2">
      <c r="A73" s="126" t="s">
        <v>212</v>
      </c>
      <c r="B73" s="94"/>
      <c r="C73" s="92"/>
      <c r="D73" s="92"/>
      <c r="E73" s="92"/>
    </row>
    <row r="74" spans="1:5" x14ac:dyDescent="0.2">
      <c r="A74" s="126" t="s">
        <v>213</v>
      </c>
      <c r="B74" s="94"/>
      <c r="C74" s="92"/>
      <c r="D74" s="92"/>
      <c r="E74" s="92"/>
    </row>
    <row r="75" spans="1:5" x14ac:dyDescent="0.2">
      <c r="A75" s="126"/>
      <c r="B75" s="92"/>
      <c r="C75" s="139"/>
      <c r="D75" s="92"/>
      <c r="E75" s="139"/>
    </row>
    <row r="76" spans="1:5" x14ac:dyDescent="0.2">
      <c r="A76" s="126"/>
      <c r="B76" s="92"/>
      <c r="C76" s="92"/>
      <c r="D76" s="92"/>
      <c r="E76" s="92"/>
    </row>
    <row r="77" spans="1:5" x14ac:dyDescent="0.2">
      <c r="A77" s="126"/>
      <c r="B77" s="94"/>
      <c r="C77" s="92"/>
      <c r="D77" s="92"/>
      <c r="E77" s="92"/>
    </row>
    <row r="78" spans="1:5" x14ac:dyDescent="0.2">
      <c r="A78" s="138"/>
      <c r="B78" s="92"/>
      <c r="C78" s="92"/>
      <c r="D78" s="92"/>
      <c r="E78" s="92"/>
    </row>
    <row r="79" spans="1:5" x14ac:dyDescent="0.2">
      <c r="A79" s="126"/>
      <c r="B79" s="92"/>
      <c r="C79" s="92"/>
      <c r="D79" s="92"/>
      <c r="E79" s="92"/>
    </row>
    <row r="80" spans="1:5" x14ac:dyDescent="0.2">
      <c r="A80" s="126"/>
      <c r="B80" s="92"/>
      <c r="C80" s="92"/>
      <c r="D80" s="92"/>
      <c r="E80" s="92"/>
    </row>
    <row r="81" spans="1:5" x14ac:dyDescent="0.2">
      <c r="A81" s="126"/>
      <c r="B81" s="92"/>
      <c r="C81" s="92"/>
      <c r="D81" s="92"/>
      <c r="E81" s="92"/>
    </row>
    <row r="82" spans="1:5" x14ac:dyDescent="0.2">
      <c r="A82" s="126"/>
      <c r="B82" s="92"/>
      <c r="C82" s="92"/>
      <c r="D82" s="92"/>
      <c r="E82" s="92"/>
    </row>
    <row r="83" spans="1:5" x14ac:dyDescent="0.2">
      <c r="A83" s="126"/>
      <c r="B83" s="92"/>
      <c r="C83" s="92"/>
      <c r="D83" s="92"/>
      <c r="E83" s="92"/>
    </row>
    <row r="84" spans="1:5" x14ac:dyDescent="0.2">
      <c r="A84" s="126"/>
      <c r="B84" s="92"/>
      <c r="C84" s="92"/>
      <c r="D84" s="92"/>
      <c r="E84" s="92"/>
    </row>
    <row r="85" spans="1:5" x14ac:dyDescent="0.2">
      <c r="A85" s="126"/>
      <c r="B85" s="92"/>
      <c r="C85" s="92"/>
      <c r="D85" s="92"/>
      <c r="E85" s="92"/>
    </row>
    <row r="86" spans="1:5" x14ac:dyDescent="0.2">
      <c r="A86" s="126"/>
      <c r="B86" s="92"/>
      <c r="C86" s="92"/>
      <c r="D86" s="92"/>
      <c r="E86" s="92"/>
    </row>
    <row r="87" spans="1:5" x14ac:dyDescent="0.2">
      <c r="A87" s="127"/>
      <c r="B87" s="94"/>
      <c r="C87" s="92"/>
      <c r="D87" s="92"/>
      <c r="E87" s="92"/>
    </row>
  </sheetData>
  <mergeCells count="2">
    <mergeCell ref="A3:E3"/>
    <mergeCell ref="A1:E1"/>
  </mergeCells>
  <pageMargins left="0.7" right="0.7" top="0.75" bottom="0.75" header="0.3" footer="0.3"/>
  <pageSetup paperSize="9" scale="65" orientation="portrait" r:id="rId1"/>
  <headerFooter>
    <oddFooter>&amp;C6 of 10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20AF4-8007-434E-B26E-70494FF3B26F}">
  <dimension ref="B1:G32"/>
  <sheetViews>
    <sheetView topLeftCell="B1" workbookViewId="0">
      <selection activeCell="E22" sqref="E22"/>
    </sheetView>
  </sheetViews>
  <sheetFormatPr defaultRowHeight="12.75" x14ac:dyDescent="0.2"/>
  <cols>
    <col min="2" max="2" width="45" bestFit="1" customWidth="1"/>
    <col min="3" max="3" width="11.85546875" bestFit="1" customWidth="1"/>
    <col min="4" max="4" width="13.140625" bestFit="1" customWidth="1"/>
  </cols>
  <sheetData>
    <row r="1" spans="2:7" x14ac:dyDescent="0.2">
      <c r="B1" s="246" t="s">
        <v>0</v>
      </c>
      <c r="C1" s="246"/>
      <c r="D1" s="246"/>
      <c r="E1" s="246"/>
      <c r="F1" s="246"/>
      <c r="G1" s="246"/>
    </row>
    <row r="2" spans="2:7" x14ac:dyDescent="0.2">
      <c r="B2" s="274" t="s">
        <v>265</v>
      </c>
      <c r="C2" s="274"/>
      <c r="D2" s="274"/>
      <c r="E2" s="274"/>
      <c r="F2" s="274"/>
      <c r="G2" s="274"/>
    </row>
    <row r="3" spans="2:7" x14ac:dyDescent="0.2">
      <c r="B3" s="247" t="s">
        <v>233</v>
      </c>
      <c r="C3" s="247"/>
      <c r="D3" s="247"/>
      <c r="E3" s="247"/>
      <c r="F3" s="247"/>
      <c r="G3" s="247"/>
    </row>
    <row r="4" spans="2:7" s="217" customFormat="1" x14ac:dyDescent="0.2">
      <c r="B4" s="220"/>
      <c r="C4" s="220"/>
      <c r="D4" s="220"/>
      <c r="E4" s="220"/>
      <c r="F4" s="220"/>
      <c r="G4" s="220"/>
    </row>
    <row r="5" spans="2:7" s="217" customFormat="1" x14ac:dyDescent="0.2">
      <c r="B5" s="264" t="s">
        <v>267</v>
      </c>
      <c r="C5" s="220"/>
      <c r="D5" s="220"/>
      <c r="E5" s="220"/>
      <c r="F5" s="220"/>
      <c r="G5" s="220"/>
    </row>
    <row r="6" spans="2:7" s="217" customFormat="1" x14ac:dyDescent="0.2">
      <c r="B6" s="264" t="s">
        <v>141</v>
      </c>
      <c r="C6" s="220"/>
      <c r="D6" s="220"/>
      <c r="E6" s="220"/>
      <c r="F6" s="220"/>
      <c r="G6" s="220"/>
    </row>
    <row r="8" spans="2:7" x14ac:dyDescent="0.2">
      <c r="B8" s="17" t="s">
        <v>33</v>
      </c>
      <c r="C8" s="69" t="s">
        <v>19</v>
      </c>
      <c r="D8" s="69" t="s">
        <v>19</v>
      </c>
    </row>
    <row r="10" spans="2:7" x14ac:dyDescent="0.2">
      <c r="B10" s="69" t="s">
        <v>34</v>
      </c>
      <c r="C10" s="92">
        <v>15227.170000000002</v>
      </c>
    </row>
    <row r="11" spans="2:7" x14ac:dyDescent="0.2">
      <c r="B11" s="69"/>
      <c r="C11" s="92">
        <v>0</v>
      </c>
    </row>
    <row r="12" spans="2:7" x14ac:dyDescent="0.2">
      <c r="B12" s="69" t="s">
        <v>98</v>
      </c>
      <c r="C12" s="92">
        <v>2450.61</v>
      </c>
    </row>
    <row r="13" spans="2:7" x14ac:dyDescent="0.2">
      <c r="B13" s="69"/>
      <c r="C13" s="92"/>
    </row>
    <row r="14" spans="2:7" x14ac:dyDescent="0.2">
      <c r="B14" s="69" t="s">
        <v>15</v>
      </c>
      <c r="C14" s="92">
        <v>4000</v>
      </c>
    </row>
    <row r="15" spans="2:7" x14ac:dyDescent="0.2">
      <c r="B15" s="69"/>
      <c r="C15" s="92">
        <v>0</v>
      </c>
    </row>
    <row r="16" spans="2:7" x14ac:dyDescent="0.2">
      <c r="B16" s="69" t="s">
        <v>105</v>
      </c>
      <c r="C16" s="92">
        <v>10199.65</v>
      </c>
    </row>
    <row r="17" spans="2:4" x14ac:dyDescent="0.2">
      <c r="B17" s="69"/>
      <c r="C17" s="92">
        <v>0</v>
      </c>
    </row>
    <row r="18" spans="2:4" x14ac:dyDescent="0.2">
      <c r="B18" s="69" t="s">
        <v>111</v>
      </c>
      <c r="C18" s="92">
        <v>4690</v>
      </c>
    </row>
    <row r="19" spans="2:4" x14ac:dyDescent="0.2">
      <c r="B19" s="69"/>
      <c r="C19" s="92"/>
    </row>
    <row r="20" spans="2:4" x14ac:dyDescent="0.2">
      <c r="B20" s="69" t="s">
        <v>106</v>
      </c>
      <c r="C20" s="92">
        <v>5385.35</v>
      </c>
    </row>
    <row r="21" spans="2:4" x14ac:dyDescent="0.2">
      <c r="B21" s="69"/>
      <c r="C21" s="69"/>
    </row>
    <row r="22" spans="2:4" x14ac:dyDescent="0.2">
      <c r="B22" s="69" t="s">
        <v>120</v>
      </c>
      <c r="C22" s="92">
        <v>1300</v>
      </c>
    </row>
    <row r="23" spans="2:4" x14ac:dyDescent="0.2">
      <c r="B23" s="69"/>
    </row>
    <row r="24" spans="2:4" x14ac:dyDescent="0.2">
      <c r="B24" s="69" t="s">
        <v>146</v>
      </c>
      <c r="C24" s="92">
        <v>29865.050000000017</v>
      </c>
    </row>
    <row r="25" spans="2:4" x14ac:dyDescent="0.2">
      <c r="B25" s="69"/>
    </row>
    <row r="26" spans="2:4" x14ac:dyDescent="0.2">
      <c r="B26" s="69" t="s">
        <v>191</v>
      </c>
      <c r="C26" s="202">
        <v>163215.82999999999</v>
      </c>
    </row>
    <row r="27" spans="2:4" x14ac:dyDescent="0.2">
      <c r="D27" s="30">
        <f>SUM(C10:C26)</f>
        <v>236333.66</v>
      </c>
    </row>
    <row r="29" spans="2:4" x14ac:dyDescent="0.2">
      <c r="B29" s="17" t="s">
        <v>79</v>
      </c>
      <c r="C29" s="92">
        <v>53368.39999999998</v>
      </c>
    </row>
    <row r="30" spans="2:4" x14ac:dyDescent="0.2">
      <c r="D30" s="30">
        <f>C29</f>
        <v>53368.39999999998</v>
      </c>
    </row>
    <row r="31" spans="2:4" s="217" customFormat="1" x14ac:dyDescent="0.2">
      <c r="D31" s="30"/>
    </row>
    <row r="32" spans="2:4" x14ac:dyDescent="0.2">
      <c r="B32" s="17" t="s">
        <v>234</v>
      </c>
      <c r="D32" s="169">
        <f>D27+D30</f>
        <v>289702.06</v>
      </c>
    </row>
  </sheetData>
  <mergeCells count="3">
    <mergeCell ref="B1:G1"/>
    <mergeCell ref="B3:G3"/>
    <mergeCell ref="B2:G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24"/>
  <sheetViews>
    <sheetView showWhiteSpace="0" view="pageLayout" zoomScaleNormal="100" workbookViewId="0">
      <selection sqref="A1:F14"/>
    </sheetView>
  </sheetViews>
  <sheetFormatPr defaultRowHeight="12.75" x14ac:dyDescent="0.2"/>
  <cols>
    <col min="1" max="3" width="10.28515625" customWidth="1"/>
    <col min="4" max="4" width="8.140625" bestFit="1" customWidth="1"/>
    <col min="5" max="5" width="9.7109375" customWidth="1"/>
    <col min="6" max="6" width="46.7109375" customWidth="1"/>
    <col min="257" max="259" width="10.28515625" customWidth="1"/>
    <col min="260" max="261" width="9.7109375" customWidth="1"/>
    <col min="262" max="262" width="46.7109375" customWidth="1"/>
    <col min="513" max="515" width="10.28515625" customWidth="1"/>
    <col min="516" max="517" width="9.7109375" customWidth="1"/>
    <col min="518" max="518" width="46.7109375" customWidth="1"/>
    <col min="769" max="771" width="10.28515625" customWidth="1"/>
    <col min="772" max="773" width="9.7109375" customWidth="1"/>
    <col min="774" max="774" width="46.7109375" customWidth="1"/>
    <col min="1025" max="1027" width="10.28515625" customWidth="1"/>
    <col min="1028" max="1029" width="9.7109375" customWidth="1"/>
    <col min="1030" max="1030" width="46.7109375" customWidth="1"/>
    <col min="1281" max="1283" width="10.28515625" customWidth="1"/>
    <col min="1284" max="1285" width="9.7109375" customWidth="1"/>
    <col min="1286" max="1286" width="46.7109375" customWidth="1"/>
    <col min="1537" max="1539" width="10.28515625" customWidth="1"/>
    <col min="1540" max="1541" width="9.7109375" customWidth="1"/>
    <col min="1542" max="1542" width="46.7109375" customWidth="1"/>
    <col min="1793" max="1795" width="10.28515625" customWidth="1"/>
    <col min="1796" max="1797" width="9.7109375" customWidth="1"/>
    <col min="1798" max="1798" width="46.7109375" customWidth="1"/>
    <col min="2049" max="2051" width="10.28515625" customWidth="1"/>
    <col min="2052" max="2053" width="9.7109375" customWidth="1"/>
    <col min="2054" max="2054" width="46.7109375" customWidth="1"/>
    <col min="2305" max="2307" width="10.28515625" customWidth="1"/>
    <col min="2308" max="2309" width="9.7109375" customWidth="1"/>
    <col min="2310" max="2310" width="46.7109375" customWidth="1"/>
    <col min="2561" max="2563" width="10.28515625" customWidth="1"/>
    <col min="2564" max="2565" width="9.7109375" customWidth="1"/>
    <col min="2566" max="2566" width="46.7109375" customWidth="1"/>
    <col min="2817" max="2819" width="10.28515625" customWidth="1"/>
    <col min="2820" max="2821" width="9.7109375" customWidth="1"/>
    <col min="2822" max="2822" width="46.7109375" customWidth="1"/>
    <col min="3073" max="3075" width="10.28515625" customWidth="1"/>
    <col min="3076" max="3077" width="9.7109375" customWidth="1"/>
    <col min="3078" max="3078" width="46.7109375" customWidth="1"/>
    <col min="3329" max="3331" width="10.28515625" customWidth="1"/>
    <col min="3332" max="3333" width="9.7109375" customWidth="1"/>
    <col min="3334" max="3334" width="46.7109375" customWidth="1"/>
    <col min="3585" max="3587" width="10.28515625" customWidth="1"/>
    <col min="3588" max="3589" width="9.7109375" customWidth="1"/>
    <col min="3590" max="3590" width="46.7109375" customWidth="1"/>
    <col min="3841" max="3843" width="10.28515625" customWidth="1"/>
    <col min="3844" max="3845" width="9.7109375" customWidth="1"/>
    <col min="3846" max="3846" width="46.7109375" customWidth="1"/>
    <col min="4097" max="4099" width="10.28515625" customWidth="1"/>
    <col min="4100" max="4101" width="9.7109375" customWidth="1"/>
    <col min="4102" max="4102" width="46.7109375" customWidth="1"/>
    <col min="4353" max="4355" width="10.28515625" customWidth="1"/>
    <col min="4356" max="4357" width="9.7109375" customWidth="1"/>
    <col min="4358" max="4358" width="46.7109375" customWidth="1"/>
    <col min="4609" max="4611" width="10.28515625" customWidth="1"/>
    <col min="4612" max="4613" width="9.7109375" customWidth="1"/>
    <col min="4614" max="4614" width="46.7109375" customWidth="1"/>
    <col min="4865" max="4867" width="10.28515625" customWidth="1"/>
    <col min="4868" max="4869" width="9.7109375" customWidth="1"/>
    <col min="4870" max="4870" width="46.7109375" customWidth="1"/>
    <col min="5121" max="5123" width="10.28515625" customWidth="1"/>
    <col min="5124" max="5125" width="9.7109375" customWidth="1"/>
    <col min="5126" max="5126" width="46.7109375" customWidth="1"/>
    <col min="5377" max="5379" width="10.28515625" customWidth="1"/>
    <col min="5380" max="5381" width="9.7109375" customWidth="1"/>
    <col min="5382" max="5382" width="46.7109375" customWidth="1"/>
    <col min="5633" max="5635" width="10.28515625" customWidth="1"/>
    <col min="5636" max="5637" width="9.7109375" customWidth="1"/>
    <col min="5638" max="5638" width="46.7109375" customWidth="1"/>
    <col min="5889" max="5891" width="10.28515625" customWidth="1"/>
    <col min="5892" max="5893" width="9.7109375" customWidth="1"/>
    <col min="5894" max="5894" width="46.7109375" customWidth="1"/>
    <col min="6145" max="6147" width="10.28515625" customWidth="1"/>
    <col min="6148" max="6149" width="9.7109375" customWidth="1"/>
    <col min="6150" max="6150" width="46.7109375" customWidth="1"/>
    <col min="6401" max="6403" width="10.28515625" customWidth="1"/>
    <col min="6404" max="6405" width="9.7109375" customWidth="1"/>
    <col min="6406" max="6406" width="46.7109375" customWidth="1"/>
    <col min="6657" max="6659" width="10.28515625" customWidth="1"/>
    <col min="6660" max="6661" width="9.7109375" customWidth="1"/>
    <col min="6662" max="6662" width="46.7109375" customWidth="1"/>
    <col min="6913" max="6915" width="10.28515625" customWidth="1"/>
    <col min="6916" max="6917" width="9.7109375" customWidth="1"/>
    <col min="6918" max="6918" width="46.7109375" customWidth="1"/>
    <col min="7169" max="7171" width="10.28515625" customWidth="1"/>
    <col min="7172" max="7173" width="9.7109375" customWidth="1"/>
    <col min="7174" max="7174" width="46.7109375" customWidth="1"/>
    <col min="7425" max="7427" width="10.28515625" customWidth="1"/>
    <col min="7428" max="7429" width="9.7109375" customWidth="1"/>
    <col min="7430" max="7430" width="46.7109375" customWidth="1"/>
    <col min="7681" max="7683" width="10.28515625" customWidth="1"/>
    <col min="7684" max="7685" width="9.7109375" customWidth="1"/>
    <col min="7686" max="7686" width="46.7109375" customWidth="1"/>
    <col min="7937" max="7939" width="10.28515625" customWidth="1"/>
    <col min="7940" max="7941" width="9.7109375" customWidth="1"/>
    <col min="7942" max="7942" width="46.7109375" customWidth="1"/>
    <col min="8193" max="8195" width="10.28515625" customWidth="1"/>
    <col min="8196" max="8197" width="9.7109375" customWidth="1"/>
    <col min="8198" max="8198" width="46.7109375" customWidth="1"/>
    <col min="8449" max="8451" width="10.28515625" customWidth="1"/>
    <col min="8452" max="8453" width="9.7109375" customWidth="1"/>
    <col min="8454" max="8454" width="46.7109375" customWidth="1"/>
    <col min="8705" max="8707" width="10.28515625" customWidth="1"/>
    <col min="8708" max="8709" width="9.7109375" customWidth="1"/>
    <col min="8710" max="8710" width="46.7109375" customWidth="1"/>
    <col min="8961" max="8963" width="10.28515625" customWidth="1"/>
    <col min="8964" max="8965" width="9.7109375" customWidth="1"/>
    <col min="8966" max="8966" width="46.7109375" customWidth="1"/>
    <col min="9217" max="9219" width="10.28515625" customWidth="1"/>
    <col min="9220" max="9221" width="9.7109375" customWidth="1"/>
    <col min="9222" max="9222" width="46.7109375" customWidth="1"/>
    <col min="9473" max="9475" width="10.28515625" customWidth="1"/>
    <col min="9476" max="9477" width="9.7109375" customWidth="1"/>
    <col min="9478" max="9478" width="46.7109375" customWidth="1"/>
    <col min="9729" max="9731" width="10.28515625" customWidth="1"/>
    <col min="9732" max="9733" width="9.7109375" customWidth="1"/>
    <col min="9734" max="9734" width="46.7109375" customWidth="1"/>
    <col min="9985" max="9987" width="10.28515625" customWidth="1"/>
    <col min="9988" max="9989" width="9.7109375" customWidth="1"/>
    <col min="9990" max="9990" width="46.7109375" customWidth="1"/>
    <col min="10241" max="10243" width="10.28515625" customWidth="1"/>
    <col min="10244" max="10245" width="9.7109375" customWidth="1"/>
    <col min="10246" max="10246" width="46.7109375" customWidth="1"/>
    <col min="10497" max="10499" width="10.28515625" customWidth="1"/>
    <col min="10500" max="10501" width="9.7109375" customWidth="1"/>
    <col min="10502" max="10502" width="46.7109375" customWidth="1"/>
    <col min="10753" max="10755" width="10.28515625" customWidth="1"/>
    <col min="10756" max="10757" width="9.7109375" customWidth="1"/>
    <col min="10758" max="10758" width="46.7109375" customWidth="1"/>
    <col min="11009" max="11011" width="10.28515625" customWidth="1"/>
    <col min="11012" max="11013" width="9.7109375" customWidth="1"/>
    <col min="11014" max="11014" width="46.7109375" customWidth="1"/>
    <col min="11265" max="11267" width="10.28515625" customWidth="1"/>
    <col min="11268" max="11269" width="9.7109375" customWidth="1"/>
    <col min="11270" max="11270" width="46.7109375" customWidth="1"/>
    <col min="11521" max="11523" width="10.28515625" customWidth="1"/>
    <col min="11524" max="11525" width="9.7109375" customWidth="1"/>
    <col min="11526" max="11526" width="46.7109375" customWidth="1"/>
    <col min="11777" max="11779" width="10.28515625" customWidth="1"/>
    <col min="11780" max="11781" width="9.7109375" customWidth="1"/>
    <col min="11782" max="11782" width="46.7109375" customWidth="1"/>
    <col min="12033" max="12035" width="10.28515625" customWidth="1"/>
    <col min="12036" max="12037" width="9.7109375" customWidth="1"/>
    <col min="12038" max="12038" width="46.7109375" customWidth="1"/>
    <col min="12289" max="12291" width="10.28515625" customWidth="1"/>
    <col min="12292" max="12293" width="9.7109375" customWidth="1"/>
    <col min="12294" max="12294" width="46.7109375" customWidth="1"/>
    <col min="12545" max="12547" width="10.28515625" customWidth="1"/>
    <col min="12548" max="12549" width="9.7109375" customWidth="1"/>
    <col min="12550" max="12550" width="46.7109375" customWidth="1"/>
    <col min="12801" max="12803" width="10.28515625" customWidth="1"/>
    <col min="12804" max="12805" width="9.7109375" customWidth="1"/>
    <col min="12806" max="12806" width="46.7109375" customWidth="1"/>
    <col min="13057" max="13059" width="10.28515625" customWidth="1"/>
    <col min="13060" max="13061" width="9.7109375" customWidth="1"/>
    <col min="13062" max="13062" width="46.7109375" customWidth="1"/>
    <col min="13313" max="13315" width="10.28515625" customWidth="1"/>
    <col min="13316" max="13317" width="9.7109375" customWidth="1"/>
    <col min="13318" max="13318" width="46.7109375" customWidth="1"/>
    <col min="13569" max="13571" width="10.28515625" customWidth="1"/>
    <col min="13572" max="13573" width="9.7109375" customWidth="1"/>
    <col min="13574" max="13574" width="46.7109375" customWidth="1"/>
    <col min="13825" max="13827" width="10.28515625" customWidth="1"/>
    <col min="13828" max="13829" width="9.7109375" customWidth="1"/>
    <col min="13830" max="13830" width="46.7109375" customWidth="1"/>
    <col min="14081" max="14083" width="10.28515625" customWidth="1"/>
    <col min="14084" max="14085" width="9.7109375" customWidth="1"/>
    <col min="14086" max="14086" width="46.7109375" customWidth="1"/>
    <col min="14337" max="14339" width="10.28515625" customWidth="1"/>
    <col min="14340" max="14341" width="9.7109375" customWidth="1"/>
    <col min="14342" max="14342" width="46.7109375" customWidth="1"/>
    <col min="14593" max="14595" width="10.28515625" customWidth="1"/>
    <col min="14596" max="14597" width="9.7109375" customWidth="1"/>
    <col min="14598" max="14598" width="46.7109375" customWidth="1"/>
    <col min="14849" max="14851" width="10.28515625" customWidth="1"/>
    <col min="14852" max="14853" width="9.7109375" customWidth="1"/>
    <col min="14854" max="14854" width="46.7109375" customWidth="1"/>
    <col min="15105" max="15107" width="10.28515625" customWidth="1"/>
    <col min="15108" max="15109" width="9.7109375" customWidth="1"/>
    <col min="15110" max="15110" width="46.7109375" customWidth="1"/>
    <col min="15361" max="15363" width="10.28515625" customWidth="1"/>
    <col min="15364" max="15365" width="9.7109375" customWidth="1"/>
    <col min="15366" max="15366" width="46.7109375" customWidth="1"/>
    <col min="15617" max="15619" width="10.28515625" customWidth="1"/>
    <col min="15620" max="15621" width="9.7109375" customWidth="1"/>
    <col min="15622" max="15622" width="46.7109375" customWidth="1"/>
    <col min="15873" max="15875" width="10.28515625" customWidth="1"/>
    <col min="15876" max="15877" width="9.7109375" customWidth="1"/>
    <col min="15878" max="15878" width="46.7109375" customWidth="1"/>
    <col min="16129" max="16131" width="10.28515625" customWidth="1"/>
    <col min="16132" max="16133" width="9.7109375" customWidth="1"/>
    <col min="16134" max="16134" width="46.7109375" customWidth="1"/>
  </cols>
  <sheetData>
    <row r="1" spans="1:9" x14ac:dyDescent="0.2">
      <c r="A1" s="246" t="s">
        <v>0</v>
      </c>
      <c r="B1" s="246"/>
      <c r="C1" s="246"/>
      <c r="D1" s="246"/>
      <c r="E1" s="246"/>
      <c r="F1" s="246"/>
    </row>
    <row r="2" spans="1:9" x14ac:dyDescent="0.2">
      <c r="A2" s="275" t="s">
        <v>265</v>
      </c>
      <c r="B2" s="274"/>
      <c r="C2" s="274"/>
      <c r="D2" s="274"/>
      <c r="E2" s="274"/>
      <c r="F2" s="274"/>
    </row>
    <row r="3" spans="1:9" x14ac:dyDescent="0.2">
      <c r="A3" s="247" t="s">
        <v>219</v>
      </c>
      <c r="B3" s="247"/>
      <c r="C3" s="247"/>
      <c r="D3" s="247"/>
      <c r="E3" s="247"/>
      <c r="F3" s="247"/>
      <c r="G3" s="69" t="s">
        <v>141</v>
      </c>
    </row>
    <row r="4" spans="1:9" x14ac:dyDescent="0.2">
      <c r="A4" s="22"/>
      <c r="B4" s="23"/>
      <c r="C4" s="23"/>
      <c r="D4" s="23"/>
      <c r="E4" s="24"/>
      <c r="F4" s="22"/>
    </row>
    <row r="5" spans="1:9" x14ac:dyDescent="0.2">
      <c r="A5" s="22"/>
      <c r="B5" s="23"/>
      <c r="C5" s="23"/>
      <c r="D5" s="23"/>
      <c r="E5" s="24"/>
      <c r="F5" s="22"/>
    </row>
    <row r="6" spans="1:9" x14ac:dyDescent="0.2">
      <c r="A6" s="22"/>
      <c r="B6" s="23"/>
      <c r="C6" s="23"/>
      <c r="D6" s="23"/>
      <c r="E6" s="24"/>
      <c r="F6" s="22"/>
    </row>
    <row r="7" spans="1:9" ht="25.5" x14ac:dyDescent="0.2">
      <c r="A7" s="25" t="s">
        <v>36</v>
      </c>
      <c r="B7" s="130" t="s">
        <v>171</v>
      </c>
      <c r="C7" s="130" t="s">
        <v>217</v>
      </c>
      <c r="D7" s="26" t="s">
        <v>37</v>
      </c>
      <c r="E7" s="27" t="s">
        <v>38</v>
      </c>
      <c r="F7" s="25" t="s">
        <v>39</v>
      </c>
    </row>
    <row r="8" spans="1:9" ht="25.5" x14ac:dyDescent="0.2">
      <c r="A8" s="28" t="s">
        <v>40</v>
      </c>
      <c r="B8" s="72">
        <v>80037</v>
      </c>
      <c r="C8" s="131">
        <f>'Income &amp; Expenditure '!G10</f>
        <v>83787</v>
      </c>
      <c r="D8" s="72">
        <f t="shared" ref="D8:D14" si="0">C8-B8</f>
        <v>3750</v>
      </c>
      <c r="E8" s="29">
        <f>D8/B8*100</f>
        <v>4.6853330334720198</v>
      </c>
      <c r="F8" s="210"/>
    </row>
    <row r="9" spans="1:9" ht="78.75" x14ac:dyDescent="0.2">
      <c r="A9" s="28" t="s">
        <v>41</v>
      </c>
      <c r="B9" s="72">
        <v>8093</v>
      </c>
      <c r="C9" s="131">
        <f>'Income &amp; Expenditure '!G11+'Income &amp; Expenditure '!G12+'Income &amp; Expenditure '!G14</f>
        <v>5377.08</v>
      </c>
      <c r="D9" s="72">
        <f t="shared" si="0"/>
        <v>-2715.92</v>
      </c>
      <c r="E9" s="29">
        <f>D9/B9*100</f>
        <v>-33.558878042753001</v>
      </c>
      <c r="F9" s="105" t="s">
        <v>266</v>
      </c>
    </row>
    <row r="10" spans="1:9" ht="25.5" x14ac:dyDescent="0.2">
      <c r="A10" s="28" t="s">
        <v>42</v>
      </c>
      <c r="B10" s="72">
        <v>31083</v>
      </c>
      <c r="C10" s="131">
        <f>'Income &amp; Expenditure '!G19</f>
        <v>32096.87</v>
      </c>
      <c r="D10" s="72">
        <f t="shared" si="0"/>
        <v>1013.869999999999</v>
      </c>
      <c r="E10" s="29">
        <f>D10/B10*100</f>
        <v>3.2618151401087379</v>
      </c>
      <c r="F10" s="184"/>
    </row>
    <row r="11" spans="1:9" ht="51" x14ac:dyDescent="0.2">
      <c r="A11" s="28" t="s">
        <v>43</v>
      </c>
      <c r="B11" s="72">
        <v>0</v>
      </c>
      <c r="C11" s="132">
        <v>0</v>
      </c>
      <c r="D11" s="72">
        <f t="shared" si="0"/>
        <v>0</v>
      </c>
      <c r="E11" s="29">
        <v>0</v>
      </c>
      <c r="F11" s="87"/>
    </row>
    <row r="12" spans="1:9" ht="123.75" x14ac:dyDescent="0.2">
      <c r="A12" s="28" t="s">
        <v>44</v>
      </c>
      <c r="B12" s="72">
        <v>66985</v>
      </c>
      <c r="C12" s="131">
        <f>'Income &amp; Expenditure '!G40-'Income &amp; Expenditure '!G19</f>
        <v>51412.320000000007</v>
      </c>
      <c r="D12" s="72">
        <f t="shared" si="0"/>
        <v>-15572.679999999993</v>
      </c>
      <c r="E12" s="29">
        <f>D12/B12*100</f>
        <v>-23.248010748675068</v>
      </c>
      <c r="F12" s="105" t="s">
        <v>264</v>
      </c>
      <c r="I12" s="69" t="s">
        <v>141</v>
      </c>
    </row>
    <row r="13" spans="1:9" ht="25.5" x14ac:dyDescent="0.2">
      <c r="A13" s="28" t="s">
        <v>45</v>
      </c>
      <c r="B13" s="72">
        <v>157635</v>
      </c>
      <c r="C13" s="132">
        <v>157635</v>
      </c>
      <c r="D13" s="72">
        <f t="shared" si="0"/>
        <v>0</v>
      </c>
      <c r="E13" s="29">
        <f>D13/B13*100</f>
        <v>0</v>
      </c>
      <c r="F13" s="184"/>
    </row>
    <row r="14" spans="1:9" ht="38.25" x14ac:dyDescent="0.2">
      <c r="A14" s="28" t="s">
        <v>46</v>
      </c>
      <c r="B14" s="73"/>
      <c r="C14" s="132"/>
      <c r="D14" s="72">
        <f t="shared" si="0"/>
        <v>0</v>
      </c>
      <c r="E14" s="29">
        <v>0</v>
      </c>
      <c r="F14" s="87"/>
    </row>
    <row r="15" spans="1:9" x14ac:dyDescent="0.2">
      <c r="A15" s="22"/>
      <c r="B15" s="23"/>
      <c r="C15" s="23"/>
      <c r="D15" s="23"/>
      <c r="E15" s="24"/>
      <c r="F15" s="22"/>
    </row>
    <row r="16" spans="1:9" x14ac:dyDescent="0.2">
      <c r="A16" s="22"/>
      <c r="B16" s="23"/>
      <c r="C16" s="23"/>
      <c r="D16" s="23"/>
      <c r="E16" s="24"/>
      <c r="F16" s="22"/>
    </row>
    <row r="17" spans="1:6" x14ac:dyDescent="0.2">
      <c r="A17" s="22"/>
      <c r="B17" s="23"/>
      <c r="C17" s="23"/>
      <c r="D17" s="23"/>
      <c r="E17" s="24"/>
      <c r="F17" s="22"/>
    </row>
    <row r="18" spans="1:6" x14ac:dyDescent="0.2">
      <c r="A18" s="22"/>
      <c r="B18" s="23"/>
      <c r="C18" s="23"/>
      <c r="D18" s="23"/>
      <c r="E18" s="24"/>
      <c r="F18" s="22"/>
    </row>
    <row r="19" spans="1:6" x14ac:dyDescent="0.2">
      <c r="A19" s="22"/>
      <c r="B19" s="23"/>
      <c r="C19" s="23"/>
      <c r="D19" s="23"/>
      <c r="E19" s="24"/>
      <c r="F19" s="22"/>
    </row>
    <row r="20" spans="1:6" x14ac:dyDescent="0.2">
      <c r="A20" s="22"/>
      <c r="B20" s="23"/>
      <c r="C20" s="23"/>
      <c r="D20" s="23"/>
      <c r="E20" s="24"/>
      <c r="F20" s="22"/>
    </row>
    <row r="21" spans="1:6" x14ac:dyDescent="0.2">
      <c r="A21" s="22"/>
      <c r="B21" s="23"/>
      <c r="C21" s="23"/>
      <c r="D21" s="23"/>
      <c r="E21" s="24"/>
      <c r="F21" s="22"/>
    </row>
    <row r="22" spans="1:6" x14ac:dyDescent="0.2">
      <c r="A22" s="22"/>
      <c r="B22" s="23"/>
      <c r="C22" s="23"/>
      <c r="D22" s="23"/>
      <c r="E22" s="24"/>
      <c r="F22" s="22"/>
    </row>
    <row r="23" spans="1:6" x14ac:dyDescent="0.2">
      <c r="A23" s="22"/>
      <c r="B23" s="23"/>
      <c r="C23" s="23"/>
      <c r="D23" s="23"/>
      <c r="E23" s="24"/>
      <c r="F23" s="22"/>
    </row>
    <row r="24" spans="1:6" x14ac:dyDescent="0.2">
      <c r="A24" s="22"/>
      <c r="B24" s="23"/>
      <c r="C24" s="23"/>
      <c r="D24" s="23"/>
      <c r="E24" s="24"/>
      <c r="F24" s="22"/>
    </row>
  </sheetData>
  <mergeCells count="3">
    <mergeCell ref="A1:F1"/>
    <mergeCell ref="A3:F3"/>
    <mergeCell ref="A2:F2"/>
  </mergeCells>
  <pageMargins left="0.7" right="0.7" top="0.75" bottom="0.75" header="0.3" footer="0.3"/>
  <pageSetup paperSize="9" scale="74" orientation="portrait" r:id="rId1"/>
  <headerFooter>
    <oddFooter>&amp;C7 of 10</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47"/>
  <sheetViews>
    <sheetView view="pageLayout" zoomScaleNormal="100" workbookViewId="0">
      <selection sqref="A1:E29"/>
    </sheetView>
  </sheetViews>
  <sheetFormatPr defaultRowHeight="12.75" x14ac:dyDescent="0.2"/>
  <cols>
    <col min="1" max="1" width="41.140625" customWidth="1"/>
    <col min="2" max="2" width="15" customWidth="1"/>
    <col min="3" max="3" width="13.140625" customWidth="1"/>
    <col min="4" max="4" width="13" customWidth="1"/>
    <col min="5" max="6" width="10.5703125" bestFit="1" customWidth="1"/>
    <col min="8" max="8" width="10.5703125" bestFit="1" customWidth="1"/>
  </cols>
  <sheetData>
    <row r="1" spans="1:9" x14ac:dyDescent="0.2">
      <c r="A1" s="276" t="s">
        <v>141</v>
      </c>
      <c r="B1" s="276"/>
      <c r="C1" s="276"/>
      <c r="D1" s="276"/>
      <c r="E1" s="276"/>
    </row>
    <row r="2" spans="1:9" s="106" customFormat="1" x14ac:dyDescent="0.2">
      <c r="A2" s="238" t="s">
        <v>265</v>
      </c>
      <c r="B2" s="238"/>
      <c r="C2" s="238"/>
      <c r="D2" s="238"/>
      <c r="E2" s="238"/>
    </row>
    <row r="3" spans="1:9" x14ac:dyDescent="0.2">
      <c r="A3" s="248" t="s">
        <v>215</v>
      </c>
      <c r="B3" s="248"/>
      <c r="C3" s="248"/>
      <c r="D3" s="248"/>
      <c r="E3" s="248"/>
    </row>
    <row r="4" spans="1:9" x14ac:dyDescent="0.2">
      <c r="B4" s="31"/>
      <c r="C4" s="31"/>
    </row>
    <row r="5" spans="1:9" x14ac:dyDescent="0.2">
      <c r="A5" s="14" t="s">
        <v>47</v>
      </c>
      <c r="B5" s="32" t="s">
        <v>19</v>
      </c>
      <c r="C5" s="32"/>
      <c r="D5" s="199" t="s">
        <v>19</v>
      </c>
    </row>
    <row r="6" spans="1:9" s="59" customFormat="1" x14ac:dyDescent="0.2">
      <c r="A6" s="5" t="s">
        <v>154</v>
      </c>
      <c r="B6" s="32">
        <v>113979.07</v>
      </c>
      <c r="C6" s="32"/>
    </row>
    <row r="7" spans="1:9" x14ac:dyDescent="0.2">
      <c r="A7" s="69" t="s">
        <v>152</v>
      </c>
      <c r="B7" s="31">
        <v>58385.08</v>
      </c>
      <c r="C7" s="31"/>
    </row>
    <row r="8" spans="1:9" x14ac:dyDescent="0.2">
      <c r="A8" s="69" t="s">
        <v>153</v>
      </c>
      <c r="B8" s="100">
        <v>125770.07</v>
      </c>
      <c r="C8" s="31"/>
      <c r="D8" s="30"/>
      <c r="E8" s="69"/>
      <c r="G8" s="46"/>
      <c r="H8" s="30"/>
      <c r="I8" s="69"/>
    </row>
    <row r="9" spans="1:9" s="152" customFormat="1" x14ac:dyDescent="0.2">
      <c r="A9" s="69"/>
      <c r="B9" s="100"/>
      <c r="C9" s="31"/>
    </row>
    <row r="10" spans="1:9" x14ac:dyDescent="0.2">
      <c r="A10" s="69" t="s">
        <v>25</v>
      </c>
      <c r="B10" s="31"/>
      <c r="C10" s="31"/>
      <c r="D10" s="30">
        <f>B6+B7+B8</f>
        <v>298134.22000000003</v>
      </c>
    </row>
    <row r="11" spans="1:9" x14ac:dyDescent="0.2">
      <c r="A11" s="69"/>
      <c r="B11" s="31"/>
      <c r="C11" s="31"/>
      <c r="D11" s="46"/>
    </row>
    <row r="12" spans="1:9" x14ac:dyDescent="0.2">
      <c r="A12" s="35"/>
      <c r="B12" s="31"/>
      <c r="C12" s="31"/>
    </row>
    <row r="13" spans="1:9" x14ac:dyDescent="0.2">
      <c r="A13" s="36" t="s">
        <v>48</v>
      </c>
      <c r="B13" s="31"/>
      <c r="C13" s="31"/>
    </row>
    <row r="14" spans="1:9" s="152" customFormat="1" x14ac:dyDescent="0.2">
      <c r="A14" s="36"/>
      <c r="B14" s="155"/>
      <c r="C14" s="31"/>
    </row>
    <row r="15" spans="1:9" s="152" customFormat="1" x14ac:dyDescent="0.2">
      <c r="A15" s="36"/>
      <c r="B15" s="155"/>
      <c r="C15" s="31"/>
    </row>
    <row r="16" spans="1:9" s="152" customFormat="1" x14ac:dyDescent="0.2">
      <c r="A16" s="36"/>
      <c r="B16" s="155"/>
      <c r="C16" s="31"/>
    </row>
    <row r="17" spans="1:14" s="152" customFormat="1" x14ac:dyDescent="0.2">
      <c r="A17" s="36"/>
      <c r="B17" s="155"/>
      <c r="C17" s="31"/>
    </row>
    <row r="18" spans="1:14" s="152" customFormat="1" x14ac:dyDescent="0.2">
      <c r="A18" s="36"/>
      <c r="B18" s="155"/>
      <c r="C18" s="31"/>
    </row>
    <row r="19" spans="1:14" s="59" customFormat="1" x14ac:dyDescent="0.2">
      <c r="A19" s="153"/>
      <c r="B19" s="156"/>
      <c r="C19" s="64"/>
    </row>
    <row r="20" spans="1:14" s="59" customFormat="1" x14ac:dyDescent="0.2">
      <c r="A20" s="153"/>
      <c r="B20" s="156"/>
      <c r="C20" s="64"/>
      <c r="D20" s="30">
        <f>C14+C15+C16+C17+C18+C19</f>
        <v>0</v>
      </c>
    </row>
    <row r="21" spans="1:14" s="59" customFormat="1" x14ac:dyDescent="0.2">
      <c r="A21" s="153"/>
      <c r="B21" s="156"/>
      <c r="C21" s="64"/>
    </row>
    <row r="22" spans="1:14" s="59" customFormat="1" x14ac:dyDescent="0.2">
      <c r="A22" s="180" t="s">
        <v>216</v>
      </c>
      <c r="B22" s="156"/>
      <c r="C22" s="64"/>
      <c r="D22" s="169">
        <f>D10-D20</f>
        <v>298134.22000000003</v>
      </c>
    </row>
    <row r="23" spans="1:14" s="89" customFormat="1" x14ac:dyDescent="0.2">
      <c r="A23" s="91"/>
      <c r="B23" s="156"/>
      <c r="C23" s="64"/>
    </row>
    <row r="24" spans="1:14" s="152" customFormat="1" x14ac:dyDescent="0.2">
      <c r="A24" s="181" t="s">
        <v>160</v>
      </c>
      <c r="B24" s="156"/>
      <c r="C24" s="64"/>
      <c r="D24" s="46">
        <v>24.06</v>
      </c>
    </row>
    <row r="25" spans="1:14" s="152" customFormat="1" x14ac:dyDescent="0.2">
      <c r="A25" s="153"/>
      <c r="B25" s="156"/>
      <c r="C25" s="64"/>
    </row>
    <row r="26" spans="1:14" s="152" customFormat="1" x14ac:dyDescent="0.2">
      <c r="A26" s="204" t="s">
        <v>161</v>
      </c>
      <c r="B26" s="205"/>
      <c r="C26" s="206"/>
      <c r="D26" s="207">
        <f>D22+D24</f>
        <v>298158.28000000003</v>
      </c>
    </row>
    <row r="27" spans="1:14" s="196" customFormat="1" x14ac:dyDescent="0.2">
      <c r="A27" s="204"/>
      <c r="B27" s="205"/>
      <c r="C27" s="206"/>
      <c r="D27" s="137"/>
    </row>
    <row r="28" spans="1:14" s="59" customFormat="1" x14ac:dyDescent="0.2">
      <c r="A28" s="167" t="s">
        <v>73</v>
      </c>
      <c r="B28" s="156"/>
      <c r="C28" s="64"/>
      <c r="D28" s="158">
        <v>298158</v>
      </c>
      <c r="F28" s="98"/>
      <c r="G28" s="69"/>
      <c r="H28" s="58"/>
      <c r="J28" s="90"/>
      <c r="L28" s="64"/>
      <c r="M28" s="3"/>
      <c r="N28" s="3"/>
    </row>
    <row r="29" spans="1:14" x14ac:dyDescent="0.2">
      <c r="A29" s="15"/>
      <c r="B29" s="34"/>
      <c r="C29" s="65"/>
      <c r="D29" s="182"/>
      <c r="F29" s="250"/>
      <c r="G29" s="227"/>
      <c r="H29" s="249"/>
      <c r="I29" s="227"/>
      <c r="J29" s="249"/>
      <c r="K29" s="227"/>
      <c r="L29" s="64"/>
      <c r="M29" s="3"/>
      <c r="N29" s="3"/>
    </row>
    <row r="30" spans="1:14" x14ac:dyDescent="0.2">
      <c r="B30" s="31"/>
      <c r="C30" s="31"/>
      <c r="F30" s="249"/>
      <c r="G30" s="227"/>
      <c r="H30" s="249"/>
      <c r="I30" s="227"/>
      <c r="J30" s="249"/>
      <c r="K30" s="227"/>
      <c r="L30" s="64"/>
      <c r="M30" s="3"/>
      <c r="N30" s="3"/>
    </row>
    <row r="31" spans="1:14" x14ac:dyDescent="0.2">
      <c r="A31" s="14"/>
      <c r="B31" s="31"/>
      <c r="C31" s="31"/>
      <c r="F31" s="249"/>
      <c r="G31" s="227"/>
      <c r="H31" s="249"/>
      <c r="I31" s="227"/>
      <c r="J31" s="249"/>
      <c r="K31" s="227"/>
      <c r="L31" s="64"/>
      <c r="M31" s="3"/>
      <c r="N31" s="3"/>
    </row>
    <row r="32" spans="1:14" x14ac:dyDescent="0.2">
      <c r="B32" s="31"/>
      <c r="C32" s="31"/>
      <c r="F32" s="249"/>
      <c r="G32" s="227"/>
      <c r="H32" s="249"/>
      <c r="I32" s="227"/>
      <c r="J32" s="249"/>
      <c r="K32" s="227"/>
      <c r="L32" s="64"/>
      <c r="M32" s="3"/>
      <c r="N32" s="3"/>
    </row>
    <row r="33" spans="1:14" s="152" customFormat="1" x14ac:dyDescent="0.2">
      <c r="A33" s="69"/>
      <c r="B33" s="31"/>
      <c r="C33" s="31"/>
      <c r="D33" s="30"/>
      <c r="F33" s="154"/>
      <c r="H33" s="154"/>
      <c r="J33" s="154"/>
      <c r="L33" s="64"/>
      <c r="M33" s="3"/>
      <c r="N33" s="3"/>
    </row>
    <row r="34" spans="1:14" x14ac:dyDescent="0.2">
      <c r="A34" s="37"/>
      <c r="B34" s="41"/>
      <c r="C34" s="43"/>
      <c r="D34" s="104"/>
    </row>
    <row r="35" spans="1:14" x14ac:dyDescent="0.2">
      <c r="B35" s="31"/>
      <c r="C35" s="42"/>
    </row>
    <row r="36" spans="1:14" x14ac:dyDescent="0.2">
      <c r="A36" s="15"/>
      <c r="B36" s="34"/>
      <c r="C36" s="34"/>
    </row>
    <row r="37" spans="1:14" x14ac:dyDescent="0.2">
      <c r="A37" s="5"/>
      <c r="B37" s="34"/>
      <c r="C37" s="34"/>
      <c r="D37" s="158"/>
      <c r="E37" s="158"/>
      <c r="F37" s="158"/>
    </row>
    <row r="38" spans="1:14" x14ac:dyDescent="0.2">
      <c r="A38" s="5"/>
      <c r="B38" s="34"/>
      <c r="C38" s="34"/>
      <c r="D38" s="30"/>
      <c r="E38" s="30"/>
      <c r="F38" s="30"/>
    </row>
    <row r="39" spans="1:14" x14ac:dyDescent="0.2">
      <c r="A39" s="69"/>
      <c r="B39" s="34"/>
      <c r="C39" s="33"/>
      <c r="D39" s="30"/>
      <c r="E39" s="30"/>
      <c r="F39" s="30"/>
    </row>
    <row r="40" spans="1:14" x14ac:dyDescent="0.2">
      <c r="A40" s="5"/>
      <c r="B40" s="31"/>
      <c r="C40" s="34"/>
      <c r="D40" s="30"/>
      <c r="E40" s="30"/>
      <c r="F40" s="30"/>
    </row>
    <row r="41" spans="1:14" x14ac:dyDescent="0.2">
      <c r="A41" s="35"/>
      <c r="B41" s="31"/>
      <c r="C41" s="39"/>
      <c r="E41" s="69"/>
      <c r="F41" s="69"/>
    </row>
    <row r="42" spans="1:14" x14ac:dyDescent="0.2">
      <c r="B42" s="31"/>
      <c r="C42" s="31"/>
      <c r="D42" s="30"/>
      <c r="E42" s="69"/>
      <c r="F42" s="69"/>
    </row>
    <row r="43" spans="1:14" x14ac:dyDescent="0.2">
      <c r="D43" s="69"/>
      <c r="E43" s="69"/>
      <c r="F43" s="69"/>
    </row>
    <row r="44" spans="1:14" x14ac:dyDescent="0.2">
      <c r="D44" s="69"/>
      <c r="E44" s="69"/>
      <c r="F44" s="126"/>
    </row>
    <row r="45" spans="1:14" x14ac:dyDescent="0.2">
      <c r="E45" s="69"/>
      <c r="F45" s="159"/>
    </row>
    <row r="47" spans="1:14" x14ac:dyDescent="0.2">
      <c r="F47" s="30"/>
    </row>
  </sheetData>
  <mergeCells count="15">
    <mergeCell ref="A1:E1"/>
    <mergeCell ref="A3:E3"/>
    <mergeCell ref="F32:G32"/>
    <mergeCell ref="H32:I32"/>
    <mergeCell ref="J32:K32"/>
    <mergeCell ref="F31:G31"/>
    <mergeCell ref="H31:I31"/>
    <mergeCell ref="J31:K31"/>
    <mergeCell ref="H30:I30"/>
    <mergeCell ref="J30:K30"/>
    <mergeCell ref="F29:G29"/>
    <mergeCell ref="H29:I29"/>
    <mergeCell ref="J29:K29"/>
    <mergeCell ref="F30:G30"/>
    <mergeCell ref="A2:E2"/>
  </mergeCells>
  <pageMargins left="0.7" right="0.7" top="0.75" bottom="0.75" header="0.3" footer="0.3"/>
  <pageSetup paperSize="9" scale="60" orientation="portrait" r:id="rId1"/>
  <headerFooter>
    <oddFooter>&amp;C8 of 10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Header Sheet</vt:lpstr>
      <vt:lpstr>Income &amp; Expenditure </vt:lpstr>
      <vt:lpstr>Notes to I&amp;E</vt:lpstr>
      <vt:lpstr>Balance Sheet</vt:lpstr>
      <vt:lpstr>Notes to BS</vt:lpstr>
      <vt:lpstr>Reserves</vt:lpstr>
      <vt:lpstr>Reserves Summary</vt:lpstr>
      <vt:lpstr>Explanation of Variances</vt:lpstr>
      <vt:lpstr>Bank Reconciliation</vt:lpstr>
      <vt:lpstr>Reconciliation of Boxes 7&amp;8</vt:lpstr>
      <vt:lpstr>Assets</vt:lpstr>
      <vt:lpstr>Assets!Print_Area</vt:lpstr>
      <vt:lpstr>'Balance Sheet'!Print_Area</vt:lpstr>
      <vt:lpstr>'Bank Reconciliation'!Print_Area</vt:lpstr>
      <vt:lpstr>'Explanation of Variances'!Print_Area</vt:lpstr>
      <vt:lpstr>'Income &amp; Expenditure '!Print_Area</vt:lpstr>
      <vt:lpstr>'Notes to BS'!Print_Area</vt:lpstr>
      <vt:lpstr>'Notes to I&amp;E'!Print_Area</vt:lpstr>
      <vt:lpstr>'Reconciliation of Boxes 7&amp;8'!Print_Area</vt:lpstr>
      <vt:lpstr>Reserves!Print_Area</vt:lpstr>
      <vt:lpstr>'Reserves 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Clerk</dc:creator>
  <cp:lastModifiedBy>Liz Gander</cp:lastModifiedBy>
  <cp:lastPrinted>2021-05-26T10:45:46Z</cp:lastPrinted>
  <dcterms:created xsi:type="dcterms:W3CDTF">2012-05-02T12:12:27Z</dcterms:created>
  <dcterms:modified xsi:type="dcterms:W3CDTF">2021-05-26T10:47:52Z</dcterms:modified>
</cp:coreProperties>
</file>